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3\13_2024_Прил. к Выписке\"/>
    </mc:Choice>
  </mc:AlternateContent>
  <xr:revisionPtr revIDLastSave="0" documentId="13_ncr:1_{79533115-A2E5-48DF-9C50-463C5C08000C}" xr6:coauthVersionLast="47" xr6:coauthVersionMax="47" xr10:uidLastSave="{00000000-0000-0000-0000-000000000000}"/>
  <bookViews>
    <workbookView xWindow="-120" yWindow="-120" windowWidth="29040" windowHeight="15840" tabRatio="609" xr2:uid="{BD8AAAA7-D4F0-45F8-81D1-6B86C518BB02}"/>
  </bookViews>
  <sheets>
    <sheet name="ДС_Баз" sheetId="22" r:id="rId1"/>
  </sheets>
  <definedNames>
    <definedName name="_xlnm._FilterDatabase" localSheetId="0" hidden="1">ДС_Баз!$A$9:$U$72</definedName>
    <definedName name="XLRPARAMS_ISP_FIO" hidden="1">#REF!</definedName>
    <definedName name="XLRPARAMS_MP_NAME" hidden="1">#REF!</definedName>
    <definedName name="XLRPARAMS_STR_PERIOD" hidden="1">#REF!</definedName>
    <definedName name="_xlnm.Print_Area" localSheetId="0">ДС_Баз!$A$1:$O$57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5" i="22" l="1"/>
  <c r="A56" i="22"/>
  <c r="K61" i="22"/>
  <c r="K58" i="22"/>
  <c r="J58" i="22"/>
  <c r="E58" i="22"/>
  <c r="D58" i="22"/>
  <c r="E61" i="22"/>
  <c r="D61" i="22"/>
  <c r="U57" i="22"/>
  <c r="T57" i="22"/>
  <c r="R57" i="22"/>
  <c r="R60" i="22"/>
  <c r="Q57" i="22"/>
  <c r="Q60" i="22"/>
  <c r="O57" i="22"/>
  <c r="O60" i="22"/>
  <c r="O62" i="22"/>
  <c r="N57" i="22"/>
  <c r="N60" i="22"/>
  <c r="N62" i="22"/>
  <c r="M57" i="22"/>
  <c r="M60" i="22"/>
  <c r="M62" i="22"/>
  <c r="L57" i="22"/>
  <c r="L60" i="22"/>
  <c r="L62" i="22"/>
  <c r="K57" i="22"/>
  <c r="K60" i="22"/>
  <c r="K62" i="22"/>
  <c r="J57" i="22"/>
  <c r="J60" i="22"/>
  <c r="J62" i="22"/>
  <c r="I57" i="22"/>
  <c r="I60" i="22"/>
  <c r="H57" i="22"/>
  <c r="H60" i="22"/>
  <c r="G57" i="22"/>
  <c r="G60" i="22"/>
  <c r="G62" i="22"/>
  <c r="F57" i="22"/>
  <c r="F60" i="22"/>
  <c r="F62" i="22"/>
  <c r="E57" i="22"/>
  <c r="E60" i="22"/>
  <c r="D57" i="22"/>
  <c r="A11" i="22"/>
  <c r="A12" i="22"/>
  <c r="A13" i="22"/>
  <c r="A14" i="22"/>
  <c r="A15" i="22"/>
  <c r="A16" i="22"/>
  <c r="A17" i="22"/>
  <c r="A18" i="22"/>
  <c r="A19" i="22"/>
  <c r="A20" i="22"/>
  <c r="A21" i="22"/>
  <c r="A22" i="22"/>
  <c r="A23" i="22"/>
  <c r="A24" i="22"/>
  <c r="A25" i="22"/>
  <c r="A26" i="22"/>
  <c r="A27" i="22"/>
  <c r="A28" i="22"/>
  <c r="A29" i="22"/>
  <c r="A30" i="22"/>
  <c r="A31" i="22"/>
  <c r="A32" i="22"/>
  <c r="A33" i="22"/>
  <c r="A34" i="22"/>
  <c r="A35" i="22"/>
  <c r="A36" i="22"/>
  <c r="A37" i="22"/>
  <c r="A38" i="22"/>
  <c r="A39" i="22"/>
  <c r="A40" i="22"/>
  <c r="A41" i="22"/>
  <c r="A42" i="22"/>
  <c r="A43" i="22"/>
  <c r="A44" i="22"/>
  <c r="A45" i="22"/>
  <c r="A46" i="22"/>
  <c r="A47" i="22"/>
  <c r="A48" i="22"/>
  <c r="A49" i="22"/>
  <c r="A50" i="22"/>
  <c r="A51" i="22"/>
  <c r="A52" i="22"/>
  <c r="A53" i="22"/>
  <c r="A54" i="22"/>
  <c r="D60" i="22"/>
  <c r="D62" i="22"/>
  <c r="E62" i="22"/>
</calcChain>
</file>

<file path=xl/sharedStrings.xml><?xml version="1.0" encoding="utf-8"?>
<sst xmlns="http://schemas.openxmlformats.org/spreadsheetml/2006/main" count="127" uniqueCount="113">
  <si>
    <t>Базовая Программа ОМС</t>
  </si>
  <si>
    <t>№ п/п</t>
  </si>
  <si>
    <t>Код</t>
  </si>
  <si>
    <t xml:space="preserve">Наименование медицинских организаций                   </t>
  </si>
  <si>
    <t>в т.ч. Онкология</t>
  </si>
  <si>
    <t>в т.ч. Услуги диализа</t>
  </si>
  <si>
    <t>ОМП</t>
  </si>
  <si>
    <t>ОФС, тыс.руб.</t>
  </si>
  <si>
    <t>ГБУЗ "Областная клиническая больница КО"</t>
  </si>
  <si>
    <t>ГБУЗ "Детская областная больница КО"</t>
  </si>
  <si>
    <t>ГБУЗ "Инфекционная больница КО"</t>
  </si>
  <si>
    <t>ГБУЗ "Центр общественного здоровья и медицинской профилактики КО"</t>
  </si>
  <si>
    <t>ГБУЗ "Центр специализированных видов медицинской помощи КО"</t>
  </si>
  <si>
    <t>ГБУЗ КО "Городская детская поликлиника 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</si>
  <si>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</si>
  <si>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</si>
  <si>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</si>
  <si>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3"</t>
  </si>
  <si>
    <t>ГБУЗ КО "Родильный дом № 3"</t>
  </si>
  <si>
    <t>ГБУЗ КО "Родильный дом № 4"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</si>
  <si>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</si>
  <si>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</si>
  <si>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</si>
  <si>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</si>
  <si>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</si>
  <si>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</si>
  <si>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</si>
  <si>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</si>
  <si>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</si>
  <si>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</si>
  <si>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</si>
  <si>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</si>
  <si>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"Межрайонная больница №1"</t>
  </si>
  <si>
    <t>ГБУЗ КО "Полесская  ЦРБ"</t>
  </si>
  <si>
    <t>ГБУЗ КО "Правдинская  ЦРБ"</t>
  </si>
  <si>
    <t>ГБУЗ КО "Славская  ЦРБ"</t>
  </si>
  <si>
    <t>ГБУЗ КО "Черняховская  ЦРБ"</t>
  </si>
  <si>
    <t>ФГУ "1409 Военно-морской госпиталь БФ"</t>
  </si>
  <si>
    <t>ФКУЗ "МСЧ МВД России по КО"</t>
  </si>
  <si>
    <t>ЧУЗ «Больница «РЖД-Медицина» г. Калининград»</t>
  </si>
  <si>
    <t>АНО "ЦОП ДП "Ясный взор"</t>
  </si>
  <si>
    <t>ООО "МЦ "ВиоМар"</t>
  </si>
  <si>
    <t>ООО "Ай-Клиник С-Запад" (г.С.Петербург)</t>
  </si>
  <si>
    <t>ООО "ЦЕНТР ЭКО"</t>
  </si>
  <si>
    <t>ООО "Центр-доктор"</t>
  </si>
  <si>
    <t>ООО "ЦИЭР"Эмбрилайф (г.Санкт-Петербург)</t>
  </si>
  <si>
    <t>ООО "МАСТЕРСЛУХ"</t>
  </si>
  <si>
    <t>ООО "СТАРТЭКС"</t>
  </si>
  <si>
    <t>ИТОГО:</t>
  </si>
  <si>
    <t>МТР</t>
  </si>
  <si>
    <t>ВСЕГО:</t>
  </si>
  <si>
    <t>ГБУЗ -</t>
  </si>
  <si>
    <t>Государственное бюджетное учреждение здравоохранения</t>
  </si>
  <si>
    <t>ФЦ ВМТ-</t>
  </si>
  <si>
    <t>Федеральный центр высоких медицинских технологий</t>
  </si>
  <si>
    <t>ОМП-</t>
  </si>
  <si>
    <t>Объем  медицинской помощи</t>
  </si>
  <si>
    <t xml:space="preserve">КО - </t>
  </si>
  <si>
    <t>Калининградская область</t>
  </si>
  <si>
    <t>ОФС-</t>
  </si>
  <si>
    <t>Объем финансовых средств</t>
  </si>
  <si>
    <t xml:space="preserve">ЧУЗ - </t>
  </si>
  <si>
    <t>Частное учреждение здравоохранения</t>
  </si>
  <si>
    <t>МЦ-</t>
  </si>
  <si>
    <t>Мецицинский центр</t>
  </si>
  <si>
    <t xml:space="preserve">ООО - </t>
  </si>
  <si>
    <t>Общество с ограниченной ответственностью</t>
  </si>
  <si>
    <t>АНО ЦОП ДП-</t>
  </si>
  <si>
    <t>ЗАО -</t>
  </si>
  <si>
    <t>Закрытое акционерное общество</t>
  </si>
  <si>
    <t>ФГУ-</t>
  </si>
  <si>
    <t xml:space="preserve">Федеральное государственное учреждение </t>
  </si>
  <si>
    <t>МСЧ МВД-</t>
  </si>
  <si>
    <t>Медицинская санитарная часть Министерства внутренних дел</t>
  </si>
  <si>
    <t>ФГБУ -</t>
  </si>
  <si>
    <t xml:space="preserve">Федеральное государственное бюджетное учреждение </t>
  </si>
  <si>
    <t>БФ-</t>
  </si>
  <si>
    <t>Балтийский флот</t>
  </si>
  <si>
    <t>ФГБУЗ -</t>
  </si>
  <si>
    <t>Федеральное государственное бюджетное учреждение здравоохранения</t>
  </si>
  <si>
    <t>МЗ РФ-</t>
  </si>
  <si>
    <t>Министерство здравоохранения Российской федерации</t>
  </si>
  <si>
    <t>ФКУЗ -</t>
  </si>
  <si>
    <t>Федеральное казначейское учреждение здравоохранения</t>
  </si>
  <si>
    <t>ГБ СОУ-</t>
  </si>
  <si>
    <t>Государственное бюджетное социально-оздоровительное учреждение</t>
  </si>
  <si>
    <t>в т.ч. Медицинская реабилитация</t>
  </si>
  <si>
    <t>ИТОГО МО КО:</t>
  </si>
  <si>
    <t>Всего по ТП</t>
  </si>
  <si>
    <t>ГБУ КО "Региональный перинатальный центр"</t>
  </si>
  <si>
    <t>ГБУЗ КО "Гурьевская ЦРБ"</t>
  </si>
  <si>
    <t>ГБУЗ КО "Светловская ЦРБ"</t>
  </si>
  <si>
    <t xml:space="preserve">резерв </t>
  </si>
  <si>
    <t>в т.ч. Гепатиты С</t>
  </si>
  <si>
    <t>Автономная некоммерческая организация центр офтальмологической помощи Детям и Подросткам</t>
  </si>
  <si>
    <t>ДОС-</t>
  </si>
  <si>
    <t>Детский оздоровительный санаторий</t>
  </si>
  <si>
    <t>отклонение</t>
  </si>
  <si>
    <t>отклон.от пред.комис.</t>
  </si>
  <si>
    <t>ГБУЗ "Онкологический центр КО"</t>
  </si>
  <si>
    <t>ГБУЗ КО "Советская ЦРБ"</t>
  </si>
  <si>
    <t xml:space="preserve">ПЕРЕРАСПРЕДЕЛЕНИЕ </t>
  </si>
  <si>
    <t>ВНУТРИ ПЕРЕРАСПРЕД</t>
  </si>
  <si>
    <t xml:space="preserve">Решение комиссии </t>
  </si>
  <si>
    <t>АО "Медицина"</t>
  </si>
  <si>
    <t>АО -</t>
  </si>
  <si>
    <t>Акционерное общество</t>
  </si>
  <si>
    <t>в т.ч. ЭКО</t>
  </si>
  <si>
    <t xml:space="preserve">Объемы медицинской помощи и объемы финансовых средств в системе обязательного медицинского страхования в условиях дневного стационара на 2025 год </t>
  </si>
  <si>
    <t>ООО "КЛИНИКА "ДОБРЫЙ ДОКТОРЪ"</t>
  </si>
  <si>
    <t>к Выписке из Протокола заседания № 13</t>
  </si>
  <si>
    <t>Комиссии от 27.12.2024 года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</si>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</sst>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\ _₽"/>
    <numFmt numFmtId="165" formatCode="_-* #,##0_-;\-* #,##0_-;_-* &quot;-&quot;??_-;_-@_-"/>
    <numFmt numFmtId="166" formatCode="#,##0.00_ ;\-#,##0.00\ "/>
    <numFmt numFmtId="167" formatCode="#,##0.0"/>
    <numFmt numFmtId="168" formatCode="#,##0.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5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  <font>
      <sz val="12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0" fontId="2" fillId="0" borderId="0"/>
    <xf numFmtId="0" fontId="5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</cellStyleXfs>
  <cellXfs count="145">
    <xf numFmtId="0" fontId="0" fillId="0" borderId="0" xfId="0"/>
    <xf numFmtId="0" fontId="3" fillId="0" borderId="0" xfId="2" applyFont="1" applyAlignment="1">
      <alignment vertical="top"/>
    </xf>
    <xf numFmtId="0" fontId="3" fillId="0" borderId="0" xfId="2" applyFont="1" applyAlignment="1">
      <alignment horizontal="left" vertical="top"/>
    </xf>
    <xf numFmtId="3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7" fillId="0" borderId="2" xfId="3" applyFont="1" applyBorder="1" applyAlignment="1">
      <alignment horizontal="left" vertical="center" wrapText="1"/>
    </xf>
    <xf numFmtId="3" fontId="7" fillId="0" borderId="2" xfId="2" applyNumberFormat="1" applyFont="1" applyBorder="1" applyAlignment="1">
      <alignment horizontal="center" vertical="center"/>
    </xf>
    <xf numFmtId="4" fontId="7" fillId="0" borderId="2" xfId="2" applyNumberFormat="1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 wrapText="1"/>
    </xf>
    <xf numFmtId="0" fontId="10" fillId="0" borderId="0" xfId="3" applyFont="1" applyAlignment="1">
      <alignment horizontal="left" vertical="top" wrapText="1"/>
    </xf>
    <xf numFmtId="3" fontId="10" fillId="0" borderId="0" xfId="6" applyNumberFormat="1" applyFont="1" applyAlignment="1">
      <alignment horizontal="center" vertical="center"/>
    </xf>
    <xf numFmtId="0" fontId="11" fillId="0" borderId="0" xfId="3" applyFont="1" applyAlignment="1">
      <alignment vertical="top"/>
    </xf>
    <xf numFmtId="3" fontId="3" fillId="0" borderId="0" xfId="2" applyNumberFormat="1" applyFont="1" applyAlignment="1">
      <alignment horizontal="center" vertical="top"/>
    </xf>
    <xf numFmtId="0" fontId="11" fillId="0" borderId="0" xfId="2" applyFont="1" applyAlignment="1">
      <alignment vertical="top"/>
    </xf>
    <xf numFmtId="0" fontId="11" fillId="0" borderId="0" xfId="2" applyFont="1" applyAlignment="1">
      <alignment horizontal="left" vertical="top"/>
    </xf>
    <xf numFmtId="4" fontId="3" fillId="0" borderId="0" xfId="2" applyNumberFormat="1" applyFont="1" applyAlignment="1">
      <alignment horizontal="right" vertical="center"/>
    </xf>
    <xf numFmtId="4" fontId="9" fillId="0" borderId="2" xfId="2" applyNumberFormat="1" applyFont="1" applyBorder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11" fillId="0" borderId="0" xfId="3" applyFont="1" applyAlignment="1">
      <alignment horizontal="left" vertical="center"/>
    </xf>
    <xf numFmtId="165" fontId="11" fillId="0" borderId="0" xfId="2" applyNumberFormat="1" applyFont="1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3" fillId="0" borderId="2" xfId="2" applyFont="1" applyBorder="1" applyAlignment="1">
      <alignment vertical="center"/>
    </xf>
    <xf numFmtId="0" fontId="12" fillId="0" borderId="2" xfId="3" applyFont="1" applyBorder="1" applyAlignment="1">
      <alignment horizontal="left" vertical="center" wrapText="1"/>
    </xf>
    <xf numFmtId="0" fontId="11" fillId="0" borderId="0" xfId="3" applyFont="1" applyAlignment="1">
      <alignment horizontal="center" vertical="top"/>
    </xf>
    <xf numFmtId="0" fontId="11" fillId="0" borderId="0" xfId="2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165" fontId="11" fillId="0" borderId="0" xfId="2" applyNumberFormat="1" applyFont="1" applyAlignment="1">
      <alignment horizontal="center" vertical="center"/>
    </xf>
    <xf numFmtId="167" fontId="3" fillId="0" borderId="0" xfId="2" applyNumberFormat="1" applyFont="1" applyAlignment="1">
      <alignment horizontal="center" vertical="center"/>
    </xf>
    <xf numFmtId="3" fontId="8" fillId="0" borderId="2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 wrapText="1"/>
    </xf>
    <xf numFmtId="0" fontId="13" fillId="0" borderId="0" xfId="0" applyFont="1"/>
    <xf numFmtId="167" fontId="10" fillId="0" borderId="0" xfId="6" applyNumberFormat="1" applyFont="1" applyAlignment="1">
      <alignment horizontal="center" vertical="center"/>
    </xf>
    <xf numFmtId="0" fontId="11" fillId="0" borderId="0" xfId="0" applyFont="1" applyAlignment="1">
      <alignment vertical="top"/>
    </xf>
    <xf numFmtId="0" fontId="6" fillId="0" borderId="1" xfId="3" applyFont="1" applyBorder="1" applyAlignment="1">
      <alignment vertical="top"/>
    </xf>
    <xf numFmtId="0" fontId="15" fillId="0" borderId="2" xfId="2" applyFont="1" applyBorder="1" applyAlignment="1">
      <alignment vertical="center"/>
    </xf>
    <xf numFmtId="0" fontId="15" fillId="0" borderId="2" xfId="2" applyFont="1" applyBorder="1" applyAlignment="1">
      <alignment horizontal="center" vertical="center"/>
    </xf>
    <xf numFmtId="0" fontId="16" fillId="0" borderId="2" xfId="3" applyFont="1" applyBorder="1" applyAlignment="1">
      <alignment horizontal="left" vertical="center" wrapText="1"/>
    </xf>
    <xf numFmtId="3" fontId="16" fillId="0" borderId="2" xfId="1" applyNumberFormat="1" applyFont="1" applyFill="1" applyBorder="1" applyAlignment="1">
      <alignment horizontal="center" vertical="center" wrapText="1"/>
    </xf>
    <xf numFmtId="166" fontId="16" fillId="0" borderId="2" xfId="1" applyNumberFormat="1" applyFont="1" applyFill="1" applyBorder="1" applyAlignment="1">
      <alignment horizontal="center" vertical="center" wrapText="1"/>
    </xf>
    <xf numFmtId="3" fontId="16" fillId="0" borderId="2" xfId="2" applyNumberFormat="1" applyFont="1" applyBorder="1" applyAlignment="1">
      <alignment horizontal="center" vertical="center"/>
    </xf>
    <xf numFmtId="4" fontId="16" fillId="0" borderId="2" xfId="2" applyNumberFormat="1" applyFont="1" applyBorder="1" applyAlignment="1">
      <alignment horizontal="center" vertical="center"/>
    </xf>
    <xf numFmtId="0" fontId="17" fillId="0" borderId="0" xfId="0" applyFont="1"/>
    <xf numFmtId="0" fontId="15" fillId="0" borderId="0" xfId="2" applyFont="1" applyAlignment="1">
      <alignment vertical="top"/>
    </xf>
    <xf numFmtId="0" fontId="18" fillId="0" borderId="2" xfId="2" applyFont="1" applyBorder="1" applyAlignment="1">
      <alignment vertical="center"/>
    </xf>
    <xf numFmtId="0" fontId="18" fillId="0" borderId="2" xfId="2" applyFont="1" applyBorder="1" applyAlignment="1">
      <alignment horizontal="center" vertical="center"/>
    </xf>
    <xf numFmtId="3" fontId="12" fillId="0" borderId="2" xfId="2" applyNumberFormat="1" applyFont="1" applyBorder="1" applyAlignment="1">
      <alignment horizontal="center" vertical="center"/>
    </xf>
    <xf numFmtId="4" fontId="12" fillId="0" borderId="2" xfId="2" applyNumberFormat="1" applyFont="1" applyBorder="1" applyAlignment="1">
      <alignment horizontal="center" vertical="center"/>
    </xf>
    <xf numFmtId="0" fontId="19" fillId="0" borderId="0" xfId="0" applyFont="1"/>
    <xf numFmtId="0" fontId="18" fillId="0" borderId="0" xfId="2" applyFont="1" applyAlignment="1">
      <alignment vertical="top"/>
    </xf>
    <xf numFmtId="0" fontId="20" fillId="0" borderId="2" xfId="2" applyFont="1" applyBorder="1" applyAlignment="1">
      <alignment vertical="center"/>
    </xf>
    <xf numFmtId="0" fontId="20" fillId="0" borderId="2" xfId="2" applyFont="1" applyBorder="1" applyAlignment="1">
      <alignment horizontal="center" vertical="center"/>
    </xf>
    <xf numFmtId="3" fontId="9" fillId="0" borderId="2" xfId="2" applyNumberFormat="1" applyFont="1" applyBorder="1" applyAlignment="1">
      <alignment horizontal="center" vertical="center"/>
    </xf>
    <xf numFmtId="0" fontId="21" fillId="0" borderId="0" xfId="0" applyFont="1"/>
    <xf numFmtId="0" fontId="20" fillId="0" borderId="0" xfId="2" applyFont="1" applyAlignment="1">
      <alignment vertical="top"/>
    </xf>
    <xf numFmtId="164" fontId="7" fillId="0" borderId="3" xfId="4" applyNumberFormat="1" applyFont="1" applyBorder="1" applyAlignment="1">
      <alignment horizontal="center" vertical="center" wrapText="1"/>
    </xf>
    <xf numFmtId="3" fontId="7" fillId="0" borderId="3" xfId="4" applyNumberFormat="1" applyFont="1" applyBorder="1" applyAlignment="1">
      <alignment horizontal="center" vertical="center" wrapText="1"/>
    </xf>
    <xf numFmtId="4" fontId="7" fillId="0" borderId="3" xfId="4" applyNumberFormat="1" applyFont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/>
    </xf>
    <xf numFmtId="0" fontId="7" fillId="0" borderId="4" xfId="3" applyFont="1" applyBorder="1" applyAlignment="1">
      <alignment horizontal="left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4" fontId="3" fillId="0" borderId="6" xfId="5" applyNumberFormat="1" applyFont="1" applyFill="1" applyBorder="1" applyAlignment="1">
      <alignment horizontal="center" vertical="center"/>
    </xf>
    <xf numFmtId="4" fontId="3" fillId="0" borderId="8" xfId="2" applyNumberFormat="1" applyFont="1" applyBorder="1" applyAlignment="1">
      <alignment horizontal="center" vertical="center"/>
    </xf>
    <xf numFmtId="3" fontId="3" fillId="0" borderId="12" xfId="2" applyNumberFormat="1" applyFont="1" applyBorder="1" applyAlignment="1">
      <alignment horizontal="center" vertical="center"/>
    </xf>
    <xf numFmtId="0" fontId="3" fillId="0" borderId="13" xfId="4" applyFont="1" applyBorder="1" applyAlignment="1">
      <alignment vertical="center" wrapText="1"/>
    </xf>
    <xf numFmtId="0" fontId="3" fillId="0" borderId="14" xfId="4" applyFont="1" applyBorder="1" applyAlignment="1">
      <alignment vertical="center" wrapText="1"/>
    </xf>
    <xf numFmtId="0" fontId="3" fillId="0" borderId="17" xfId="4" applyFont="1" applyBorder="1" applyAlignment="1">
      <alignment horizontal="center" vertical="center"/>
    </xf>
    <xf numFmtId="0" fontId="3" fillId="0" borderId="18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3" fontId="3" fillId="0" borderId="5" xfId="2" applyNumberFormat="1" applyFont="1" applyBorder="1" applyAlignment="1">
      <alignment horizontal="center" vertical="center"/>
    </xf>
    <xf numFmtId="43" fontId="3" fillId="0" borderId="6" xfId="2" applyNumberFormat="1" applyFont="1" applyBorder="1" applyAlignment="1">
      <alignment horizontal="center" vertical="center"/>
    </xf>
    <xf numFmtId="3" fontId="3" fillId="0" borderId="7" xfId="2" applyNumberFormat="1" applyFont="1" applyBorder="1" applyAlignment="1">
      <alignment horizontal="center" vertical="center"/>
    </xf>
    <xf numFmtId="43" fontId="3" fillId="0" borderId="8" xfId="2" applyNumberFormat="1" applyFont="1" applyBorder="1" applyAlignment="1">
      <alignment horizontal="center" vertical="center"/>
    </xf>
    <xf numFmtId="3" fontId="7" fillId="0" borderId="10" xfId="4" applyNumberFormat="1" applyFont="1" applyBorder="1" applyAlignment="1">
      <alignment horizontal="center" vertical="center" wrapText="1"/>
    </xf>
    <xf numFmtId="3" fontId="3" fillId="0" borderId="11" xfId="5" applyNumberFormat="1" applyFont="1" applyFill="1" applyBorder="1" applyAlignment="1">
      <alignment horizontal="center" vertical="center"/>
    </xf>
    <xf numFmtId="165" fontId="3" fillId="0" borderId="7" xfId="2" applyNumberFormat="1" applyFont="1" applyBorder="1" applyAlignment="1">
      <alignment horizontal="center" vertical="center"/>
    </xf>
    <xf numFmtId="165" fontId="3" fillId="0" borderId="8" xfId="2" applyNumberFormat="1" applyFont="1" applyBorder="1" applyAlignment="1">
      <alignment horizontal="center" vertical="center"/>
    </xf>
    <xf numFmtId="3" fontId="3" fillId="0" borderId="5" xfId="5" applyNumberFormat="1" applyFont="1" applyFill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4" xfId="4" applyFont="1" applyBorder="1" applyAlignment="1">
      <alignment vertical="center" wrapText="1"/>
    </xf>
    <xf numFmtId="3" fontId="3" fillId="0" borderId="19" xfId="2" applyNumberFormat="1" applyFont="1" applyBorder="1" applyAlignment="1">
      <alignment horizontal="center" vertical="center"/>
    </xf>
    <xf numFmtId="165" fontId="3" fillId="0" borderId="19" xfId="2" applyNumberFormat="1" applyFont="1" applyBorder="1" applyAlignment="1">
      <alignment horizontal="center" vertical="center"/>
    </xf>
    <xf numFmtId="165" fontId="3" fillId="0" borderId="20" xfId="2" applyNumberFormat="1" applyFont="1" applyBorder="1" applyAlignment="1">
      <alignment horizontal="center" vertical="center"/>
    </xf>
    <xf numFmtId="4" fontId="3" fillId="0" borderId="20" xfId="2" applyNumberFormat="1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0" fontId="3" fillId="0" borderId="21" xfId="2" applyFont="1" applyBorder="1" applyAlignment="1">
      <alignment vertical="center"/>
    </xf>
    <xf numFmtId="3" fontId="3" fillId="0" borderId="23" xfId="2" applyNumberFormat="1" applyFont="1" applyBorder="1" applyAlignment="1">
      <alignment horizontal="center" vertical="center"/>
    </xf>
    <xf numFmtId="165" fontId="3" fillId="0" borderId="23" xfId="2" applyNumberFormat="1" applyFont="1" applyBorder="1" applyAlignment="1">
      <alignment horizontal="center" vertical="center"/>
    </xf>
    <xf numFmtId="165" fontId="3" fillId="0" borderId="24" xfId="2" applyNumberFormat="1" applyFont="1" applyBorder="1" applyAlignment="1">
      <alignment horizontal="center" vertical="center"/>
    </xf>
    <xf numFmtId="4" fontId="3" fillId="0" borderId="24" xfId="2" applyNumberFormat="1" applyFont="1" applyBorder="1" applyAlignment="1">
      <alignment horizontal="center" vertical="center"/>
    </xf>
    <xf numFmtId="3" fontId="3" fillId="0" borderId="25" xfId="2" applyNumberFormat="1" applyFont="1" applyBorder="1" applyAlignment="1">
      <alignment horizontal="center" vertical="center"/>
    </xf>
    <xf numFmtId="3" fontId="3" fillId="0" borderId="26" xfId="5" applyNumberFormat="1" applyFont="1" applyFill="1" applyBorder="1" applyAlignment="1">
      <alignment horizontal="center" vertical="center"/>
    </xf>
    <xf numFmtId="4" fontId="3" fillId="0" borderId="27" xfId="5" applyNumberFormat="1" applyFont="1" applyFill="1" applyBorder="1" applyAlignment="1">
      <alignment horizontal="center" vertical="center"/>
    </xf>
    <xf numFmtId="3" fontId="16" fillId="0" borderId="3" xfId="4" applyNumberFormat="1" applyFont="1" applyBorder="1" applyAlignment="1">
      <alignment horizontal="center" vertical="center" wrapText="1"/>
    </xf>
    <xf numFmtId="4" fontId="16" fillId="0" borderId="3" xfId="4" applyNumberFormat="1" applyFont="1" applyBorder="1" applyAlignment="1">
      <alignment horizontal="center" vertical="center" wrapText="1"/>
    </xf>
    <xf numFmtId="3" fontId="15" fillId="0" borderId="7" xfId="2" applyNumberFormat="1" applyFont="1" applyBorder="1" applyAlignment="1">
      <alignment horizontal="center" vertical="center"/>
    </xf>
    <xf numFmtId="4" fontId="15" fillId="0" borderId="8" xfId="2" applyNumberFormat="1" applyFont="1" applyBorder="1" applyAlignment="1">
      <alignment horizontal="center" vertical="center"/>
    </xf>
    <xf numFmtId="4" fontId="15" fillId="0" borderId="24" xfId="2" applyNumberFormat="1" applyFont="1" applyBorder="1" applyAlignment="1">
      <alignment horizontal="center" vertical="center"/>
    </xf>
    <xf numFmtId="3" fontId="15" fillId="0" borderId="19" xfId="2" applyNumberFormat="1" applyFont="1" applyBorder="1" applyAlignment="1">
      <alignment horizontal="center" vertical="center"/>
    </xf>
    <xf numFmtId="3" fontId="16" fillId="0" borderId="4" xfId="2" applyNumberFormat="1" applyFont="1" applyBorder="1" applyAlignment="1">
      <alignment horizontal="center" vertical="center"/>
    </xf>
    <xf numFmtId="4" fontId="16" fillId="0" borderId="4" xfId="2" applyNumberFormat="1" applyFont="1" applyBorder="1" applyAlignment="1">
      <alignment horizontal="center" vertical="center"/>
    </xf>
    <xf numFmtId="4" fontId="16" fillId="0" borderId="20" xfId="2" applyNumberFormat="1" applyFont="1" applyBorder="1" applyAlignment="1">
      <alignment horizontal="center" vertical="center"/>
    </xf>
    <xf numFmtId="3" fontId="3" fillId="3" borderId="0" xfId="2" applyNumberFormat="1" applyFont="1" applyFill="1" applyAlignment="1">
      <alignment horizontal="center" vertical="top"/>
    </xf>
    <xf numFmtId="0" fontId="11" fillId="2" borderId="0" xfId="2" applyFont="1" applyFill="1" applyAlignment="1">
      <alignment vertical="top"/>
    </xf>
    <xf numFmtId="3" fontId="15" fillId="0" borderId="26" xfId="5" applyNumberFormat="1" applyFont="1" applyFill="1" applyBorder="1" applyAlignment="1">
      <alignment horizontal="center" vertical="center"/>
    </xf>
    <xf numFmtId="4" fontId="15" fillId="0" borderId="27" xfId="5" applyNumberFormat="1" applyFont="1" applyFill="1" applyBorder="1" applyAlignment="1">
      <alignment horizontal="center" vertical="center"/>
    </xf>
    <xf numFmtId="168" fontId="10" fillId="0" borderId="0" xfId="6" applyNumberFormat="1" applyFont="1" applyAlignment="1">
      <alignment horizontal="center" vertical="center"/>
    </xf>
    <xf numFmtId="167" fontId="3" fillId="0" borderId="8" xfId="2" applyNumberFormat="1" applyFont="1" applyBorder="1" applyAlignment="1">
      <alignment horizontal="center" vertical="center"/>
    </xf>
    <xf numFmtId="167" fontId="8" fillId="0" borderId="4" xfId="1" applyNumberFormat="1" applyFont="1" applyFill="1" applyBorder="1" applyAlignment="1">
      <alignment horizontal="center" vertical="center" wrapText="1"/>
    </xf>
    <xf numFmtId="167" fontId="9" fillId="0" borderId="2" xfId="2" applyNumberFormat="1" applyFont="1" applyBorder="1" applyAlignment="1">
      <alignment horizontal="center" vertical="center"/>
    </xf>
    <xf numFmtId="167" fontId="8" fillId="0" borderId="2" xfId="1" applyNumberFormat="1" applyFont="1" applyFill="1" applyBorder="1" applyAlignment="1">
      <alignment horizontal="center" vertical="center" wrapText="1"/>
    </xf>
    <xf numFmtId="167" fontId="16" fillId="0" borderId="2" xfId="2" applyNumberFormat="1" applyFont="1" applyBorder="1" applyAlignment="1">
      <alignment horizontal="center" vertical="center"/>
    </xf>
    <xf numFmtId="167" fontId="3" fillId="0" borderId="24" xfId="2" applyNumberFormat="1" applyFont="1" applyBorder="1" applyAlignment="1">
      <alignment horizontal="center" vertical="center"/>
    </xf>
    <xf numFmtId="167" fontId="3" fillId="0" borderId="20" xfId="2" applyNumberFormat="1" applyFont="1" applyBorder="1" applyAlignment="1">
      <alignment horizontal="center" vertical="center"/>
    </xf>
    <xf numFmtId="167" fontId="12" fillId="0" borderId="2" xfId="2" applyNumberFormat="1" applyFont="1" applyBorder="1" applyAlignment="1">
      <alignment horizontal="center" vertical="center"/>
    </xf>
    <xf numFmtId="0" fontId="3" fillId="0" borderId="28" xfId="2" applyFont="1" applyBorder="1" applyAlignment="1">
      <alignment vertical="center"/>
    </xf>
    <xf numFmtId="3" fontId="3" fillId="0" borderId="26" xfId="2" applyNumberFormat="1" applyFont="1" applyBorder="1" applyAlignment="1">
      <alignment horizontal="center" vertical="center"/>
    </xf>
    <xf numFmtId="4" fontId="3" fillId="0" borderId="27" xfId="2" applyNumberFormat="1" applyFont="1" applyBorder="1" applyAlignment="1">
      <alignment horizontal="center" vertical="center"/>
    </xf>
    <xf numFmtId="165" fontId="3" fillId="0" borderId="26" xfId="2" applyNumberFormat="1" applyFont="1" applyBorder="1" applyAlignment="1">
      <alignment horizontal="center" vertical="center"/>
    </xf>
    <xf numFmtId="165" fontId="3" fillId="0" borderId="27" xfId="2" applyNumberFormat="1" applyFont="1" applyBorder="1" applyAlignment="1">
      <alignment horizontal="center" vertical="center"/>
    </xf>
    <xf numFmtId="167" fontId="3" fillId="0" borderId="27" xfId="2" applyNumberFormat="1" applyFont="1" applyBorder="1" applyAlignment="1">
      <alignment horizontal="center" vertical="center"/>
    </xf>
    <xf numFmtId="3" fontId="15" fillId="0" borderId="26" xfId="2" applyNumberFormat="1" applyFont="1" applyBorder="1" applyAlignment="1">
      <alignment horizontal="center" vertical="center"/>
    </xf>
    <xf numFmtId="4" fontId="15" fillId="0" borderId="27" xfId="2" applyNumberFormat="1" applyFont="1" applyBorder="1" applyAlignment="1">
      <alignment horizontal="center" vertical="center"/>
    </xf>
    <xf numFmtId="167" fontId="9" fillId="0" borderId="2" xfId="1" applyNumberFormat="1" applyFont="1" applyFill="1" applyBorder="1" applyAlignment="1">
      <alignment horizontal="center" vertical="center" wrapText="1"/>
    </xf>
    <xf numFmtId="167" fontId="12" fillId="0" borderId="2" xfId="1" applyNumberFormat="1" applyFont="1" applyFill="1" applyBorder="1" applyAlignment="1">
      <alignment horizontal="center" vertical="center" wrapText="1"/>
    </xf>
    <xf numFmtId="167" fontId="16" fillId="0" borderId="2" xfId="1" applyNumberFormat="1" applyFont="1" applyFill="1" applyBorder="1" applyAlignment="1">
      <alignment horizontal="center" vertical="center" wrapText="1"/>
    </xf>
    <xf numFmtId="43" fontId="3" fillId="0" borderId="0" xfId="1" applyFont="1" applyAlignment="1">
      <alignment vertical="top"/>
    </xf>
    <xf numFmtId="164" fontId="7" fillId="0" borderId="9" xfId="4" applyNumberFormat="1" applyFont="1" applyBorder="1" applyAlignment="1">
      <alignment horizontal="center" vertical="center" wrapText="1"/>
    </xf>
    <xf numFmtId="164" fontId="7" fillId="0" borderId="2" xfId="4" applyNumberFormat="1" applyFont="1" applyBorder="1" applyAlignment="1">
      <alignment horizontal="center" vertical="center" wrapText="1"/>
    </xf>
    <xf numFmtId="164" fontId="16" fillId="0" borderId="2" xfId="4" applyNumberFormat="1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4" fillId="0" borderId="0" xfId="3" applyFont="1" applyAlignment="1">
      <alignment horizontal="center" vertical="top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</cellXfs>
  <cellStyles count="7">
    <cellStyle name="Обычный" xfId="0" builtinId="0"/>
    <cellStyle name="Обычный 2 2" xfId="6" xr:uid="{4629D00D-DFD7-4602-A6AB-6FCD0452C546}"/>
    <cellStyle name="Обычный 3 4 2" xfId="4" xr:uid="{7B2DBD7F-75A9-4DE4-9C4F-29177B8B3E73}"/>
    <cellStyle name="Обычный 4" xfId="3" xr:uid="{3B33D19F-9730-4DB0-B624-C8219085F2C4}"/>
    <cellStyle name="Обычный 6" xfId="2" xr:uid="{38FB859C-9F79-4ED4-AC3F-92761B09BB0A}"/>
    <cellStyle name="Финансовый" xfId="1" builtinId="3"/>
    <cellStyle name="Финансовый 5" xfId="5" xr:uid="{5227E874-9BF0-4483-B107-7E155D17A8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14DEF-7CFD-4D8C-9CAF-A789BBCFC4E5}">
  <sheetPr>
    <pageSetUpPr fitToPage="1"/>
  </sheetPr>
  <dimension ref="A1:V79"/>
  <sheetViews>
    <sheetView tabSelected="1" view="pageBreakPreview" zoomScale="60" zoomScaleNormal="84" workbookViewId="0">
      <pane xSplit="3" ySplit="9" topLeftCell="D25" activePane="bottomRight" state="frozen"/>
      <selection pane="topRight" activeCell="D1" sqref="D1"/>
      <selection pane="bottomLeft" activeCell="A10" sqref="A10"/>
      <selection pane="bottomRight" activeCell="O2" sqref="O2"/>
    </sheetView>
  </sheetViews>
  <sheetFormatPr defaultRowHeight="15.75" outlineLevelRow="1" outlineLevelCol="1" x14ac:dyDescent="0.25"/>
  <cols>
    <col min="1" max="1" width="5.28515625" style="1" customWidth="1"/>
    <col min="2" max="2" width="11.28515625" style="2" customWidth="1"/>
    <col min="3" max="3" width="44.28515625" style="1" customWidth="1"/>
    <col min="4" max="4" width="11.42578125" style="3" customWidth="1"/>
    <col min="5" max="5" width="18.42578125" style="3" customWidth="1"/>
    <col min="6" max="6" width="10" style="3" customWidth="1"/>
    <col min="7" max="7" width="14.7109375" style="3" customWidth="1"/>
    <col min="8" max="8" width="7.7109375" style="4" customWidth="1"/>
    <col min="9" max="9" width="12.85546875" style="4" customWidth="1"/>
    <col min="10" max="10" width="7.7109375" style="3" customWidth="1"/>
    <col min="11" max="11" width="12.85546875" style="5" customWidth="1"/>
    <col min="12" max="12" width="9.28515625" style="5" customWidth="1"/>
    <col min="13" max="13" width="12.140625" style="4" customWidth="1"/>
    <col min="14" max="14" width="7.28515625" style="1" customWidth="1"/>
    <col min="15" max="15" width="10.85546875" style="36" customWidth="1"/>
    <col min="16" max="16" width="6.42578125" style="36" customWidth="1"/>
    <col min="17" max="17" width="9.140625" style="47" hidden="1" customWidth="1" outlineLevel="1"/>
    <col min="18" max="18" width="14.42578125" style="47" hidden="1" customWidth="1" outlineLevel="1"/>
    <col min="19" max="19" width="5.7109375" style="36" hidden="1" customWidth="1" outlineLevel="1"/>
    <col min="20" max="20" width="9.140625" style="36" hidden="1" customWidth="1" outlineLevel="1"/>
    <col min="21" max="21" width="15.85546875" style="36" hidden="1" customWidth="1" outlineLevel="1"/>
    <col min="22" max="22" width="11.85546875" style="1" bestFit="1" customWidth="1" collapsed="1"/>
    <col min="23" max="16384" width="9.140625" style="1"/>
  </cols>
  <sheetData>
    <row r="1" spans="1:22" x14ac:dyDescent="0.25">
      <c r="O1" s="16" t="s">
        <v>112</v>
      </c>
    </row>
    <row r="2" spans="1:22" x14ac:dyDescent="0.25">
      <c r="O2" s="16" t="s">
        <v>110</v>
      </c>
    </row>
    <row r="3" spans="1:22" x14ac:dyDescent="0.25">
      <c r="O3" s="16" t="s">
        <v>111</v>
      </c>
    </row>
    <row r="5" spans="1:22" ht="43.5" customHeight="1" x14ac:dyDescent="0.25">
      <c r="A5" s="139" t="s">
        <v>108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</row>
    <row r="6" spans="1:22" ht="21" customHeight="1" x14ac:dyDescent="0.25">
      <c r="A6" s="140" t="s">
        <v>0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</row>
    <row r="7" spans="1:22" ht="24" customHeight="1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</row>
    <row r="8" spans="1:22" ht="37.5" customHeight="1" x14ac:dyDescent="0.25">
      <c r="A8" s="141" t="s">
        <v>1</v>
      </c>
      <c r="B8" s="143" t="s">
        <v>2</v>
      </c>
      <c r="C8" s="141" t="s">
        <v>3</v>
      </c>
      <c r="D8" s="137" t="s">
        <v>48</v>
      </c>
      <c r="E8" s="137"/>
      <c r="F8" s="137" t="s">
        <v>4</v>
      </c>
      <c r="G8" s="137"/>
      <c r="H8" s="137" t="s">
        <v>5</v>
      </c>
      <c r="I8" s="137"/>
      <c r="J8" s="137" t="s">
        <v>107</v>
      </c>
      <c r="K8" s="137"/>
      <c r="L8" s="137" t="s">
        <v>86</v>
      </c>
      <c r="M8" s="137"/>
      <c r="N8" s="136" t="s">
        <v>93</v>
      </c>
      <c r="O8" s="137"/>
      <c r="Q8" s="138" t="s">
        <v>103</v>
      </c>
      <c r="R8" s="138"/>
      <c r="T8" s="137" t="s">
        <v>98</v>
      </c>
      <c r="U8" s="137"/>
    </row>
    <row r="9" spans="1:22" ht="31.5" x14ac:dyDescent="0.25">
      <c r="A9" s="142"/>
      <c r="B9" s="144"/>
      <c r="C9" s="142"/>
      <c r="D9" s="60" t="s">
        <v>6</v>
      </c>
      <c r="E9" s="60" t="s">
        <v>7</v>
      </c>
      <c r="F9" s="60" t="s">
        <v>6</v>
      </c>
      <c r="G9" s="60" t="s">
        <v>7</v>
      </c>
      <c r="H9" s="60" t="s">
        <v>6</v>
      </c>
      <c r="I9" s="60" t="s">
        <v>7</v>
      </c>
      <c r="J9" s="61" t="s">
        <v>6</v>
      </c>
      <c r="K9" s="62" t="s">
        <v>7</v>
      </c>
      <c r="L9" s="61" t="s">
        <v>6</v>
      </c>
      <c r="M9" s="62" t="s">
        <v>7</v>
      </c>
      <c r="N9" s="81" t="s">
        <v>6</v>
      </c>
      <c r="O9" s="62" t="s">
        <v>7</v>
      </c>
      <c r="Q9" s="102" t="s">
        <v>6</v>
      </c>
      <c r="R9" s="103" t="s">
        <v>7</v>
      </c>
      <c r="T9" s="61" t="s">
        <v>6</v>
      </c>
      <c r="U9" s="62" t="s">
        <v>7</v>
      </c>
    </row>
    <row r="10" spans="1:22" ht="15" customHeight="1" x14ac:dyDescent="0.25">
      <c r="A10" s="75">
        <v>1</v>
      </c>
      <c r="B10" s="73">
        <v>390470</v>
      </c>
      <c r="C10" s="71" t="s">
        <v>8</v>
      </c>
      <c r="D10" s="85">
        <v>7494</v>
      </c>
      <c r="E10" s="68">
        <v>389172.60428999999</v>
      </c>
      <c r="F10" s="77">
        <v>2420</v>
      </c>
      <c r="G10" s="116">
        <v>184292</v>
      </c>
      <c r="H10" s="77">
        <v>208</v>
      </c>
      <c r="I10" s="78">
        <v>12640.508980000001</v>
      </c>
      <c r="J10" s="85"/>
      <c r="K10" s="68"/>
      <c r="L10" s="85"/>
      <c r="M10" s="68"/>
      <c r="N10" s="82"/>
      <c r="O10" s="68"/>
      <c r="Q10" s="104"/>
      <c r="R10" s="105"/>
      <c r="T10" s="100"/>
      <c r="U10" s="101"/>
      <c r="V10" s="135"/>
    </row>
    <row r="11" spans="1:22" ht="15" customHeight="1" x14ac:dyDescent="0.25">
      <c r="A11" s="76">
        <f>A10+1</f>
        <v>2</v>
      </c>
      <c r="B11" s="74">
        <v>390800</v>
      </c>
      <c r="C11" s="72" t="s">
        <v>9</v>
      </c>
      <c r="D11" s="79">
        <v>3287</v>
      </c>
      <c r="E11" s="69">
        <v>39666.822930000002</v>
      </c>
      <c r="F11" s="79"/>
      <c r="G11" s="116"/>
      <c r="H11" s="83"/>
      <c r="I11" s="84"/>
      <c r="J11" s="79"/>
      <c r="K11" s="69"/>
      <c r="L11" s="79"/>
      <c r="M11" s="69"/>
      <c r="N11" s="70"/>
      <c r="O11" s="116"/>
      <c r="Q11" s="113"/>
      <c r="R11" s="114"/>
      <c r="T11" s="100"/>
      <c r="U11" s="101"/>
      <c r="V11" s="135"/>
    </row>
    <row r="12" spans="1:22" ht="31.5" x14ac:dyDescent="0.25">
      <c r="A12" s="76">
        <f t="shared" ref="A12:A56" si="0">A11+1</f>
        <v>3</v>
      </c>
      <c r="B12" s="74">
        <v>390930</v>
      </c>
      <c r="C12" s="72" t="s">
        <v>89</v>
      </c>
      <c r="D12" s="79">
        <v>507</v>
      </c>
      <c r="E12" s="69">
        <v>9928.5396799999999</v>
      </c>
      <c r="F12" s="79"/>
      <c r="G12" s="116"/>
      <c r="H12" s="83"/>
      <c r="I12" s="84"/>
      <c r="J12" s="79"/>
      <c r="K12" s="69"/>
      <c r="L12" s="79"/>
      <c r="M12" s="69"/>
      <c r="N12" s="70"/>
      <c r="O12" s="116"/>
      <c r="Q12" s="100"/>
      <c r="R12" s="101"/>
      <c r="T12" s="100"/>
      <c r="U12" s="101"/>
      <c r="V12" s="135"/>
    </row>
    <row r="13" spans="1:22" ht="15" customHeight="1" x14ac:dyDescent="0.25">
      <c r="A13" s="76">
        <f t="shared" si="0"/>
        <v>4</v>
      </c>
      <c r="B13" s="74">
        <v>391100</v>
      </c>
      <c r="C13" s="72" t="s">
        <v>10</v>
      </c>
      <c r="D13" s="79">
        <v>1374</v>
      </c>
      <c r="E13" s="69">
        <v>113999.2</v>
      </c>
      <c r="F13" s="79"/>
      <c r="G13" s="116"/>
      <c r="H13" s="83"/>
      <c r="I13" s="84"/>
      <c r="J13" s="79"/>
      <c r="K13" s="69"/>
      <c r="L13" s="79"/>
      <c r="M13" s="69"/>
      <c r="N13" s="70">
        <v>728</v>
      </c>
      <c r="O13" s="116">
        <v>82697.899999999994</v>
      </c>
      <c r="Q13" s="100"/>
      <c r="R13" s="101"/>
      <c r="T13" s="100"/>
      <c r="U13" s="101"/>
      <c r="V13" s="135"/>
    </row>
    <row r="14" spans="1:22" ht="31.5" x14ac:dyDescent="0.25">
      <c r="A14" s="76">
        <f t="shared" si="0"/>
        <v>5</v>
      </c>
      <c r="B14" s="74">
        <v>390762</v>
      </c>
      <c r="C14" s="72" t="s">
        <v>11</v>
      </c>
      <c r="D14" s="79">
        <v>500</v>
      </c>
      <c r="E14" s="69">
        <v>13988.3</v>
      </c>
      <c r="F14" s="79"/>
      <c r="G14" s="116"/>
      <c r="H14" s="83"/>
      <c r="I14" s="84"/>
      <c r="J14" s="79"/>
      <c r="K14" s="69"/>
      <c r="L14" s="79">
        <v>500</v>
      </c>
      <c r="M14" s="116">
        <v>13988.3</v>
      </c>
      <c r="N14" s="70"/>
      <c r="O14" s="116"/>
      <c r="Q14" s="100"/>
      <c r="R14" s="101"/>
      <c r="T14" s="100"/>
      <c r="U14" s="101"/>
      <c r="V14" s="135"/>
    </row>
    <row r="15" spans="1:22" ht="31.5" x14ac:dyDescent="0.25">
      <c r="A15" s="76">
        <f t="shared" si="0"/>
        <v>6</v>
      </c>
      <c r="B15" s="74">
        <v>390050</v>
      </c>
      <c r="C15" s="72" t="s">
        <v>12</v>
      </c>
      <c r="D15" s="79">
        <v>1259</v>
      </c>
      <c r="E15" s="69">
        <v>25183.905129999999</v>
      </c>
      <c r="F15" s="79"/>
      <c r="G15" s="116"/>
      <c r="H15" s="83"/>
      <c r="I15" s="84"/>
      <c r="J15" s="79"/>
      <c r="K15" s="69"/>
      <c r="L15" s="79"/>
      <c r="M15" s="69"/>
      <c r="N15" s="70"/>
      <c r="O15" s="116"/>
      <c r="Q15" s="104"/>
      <c r="R15" s="105"/>
      <c r="T15" s="100"/>
      <c r="U15" s="101"/>
      <c r="V15" s="135"/>
    </row>
    <row r="16" spans="1:22" ht="15" customHeight="1" x14ac:dyDescent="0.25">
      <c r="A16" s="76">
        <f t="shared" si="0"/>
        <v>7</v>
      </c>
      <c r="B16" s="74">
        <v>390890</v>
      </c>
      <c r="C16" s="72" t="s">
        <v>13</v>
      </c>
      <c r="D16" s="79">
        <v>1903</v>
      </c>
      <c r="E16" s="69">
        <v>35539.826939999999</v>
      </c>
      <c r="F16" s="79"/>
      <c r="G16" s="116"/>
      <c r="H16" s="83"/>
      <c r="I16" s="84"/>
      <c r="J16" s="79"/>
      <c r="K16" s="69"/>
      <c r="L16" s="79">
        <v>239</v>
      </c>
      <c r="M16" s="116">
        <v>7480.7</v>
      </c>
      <c r="N16" s="70"/>
      <c r="O16" s="116"/>
      <c r="Q16" s="100"/>
      <c r="R16" s="101"/>
      <c r="T16" s="100"/>
      <c r="U16" s="101"/>
      <c r="V16" s="135"/>
    </row>
    <row r="17" spans="1:22" ht="15" customHeight="1" x14ac:dyDescent="0.25">
      <c r="A17" s="76">
        <f t="shared" si="0"/>
        <v>8</v>
      </c>
      <c r="B17" s="74">
        <v>390100</v>
      </c>
      <c r="C17" s="72" t="s">
        <v>14</v>
      </c>
      <c r="D17" s="79">
        <v>2147</v>
      </c>
      <c r="E17" s="69">
        <v>32489.394909999999</v>
      </c>
      <c r="F17" s="79"/>
      <c r="G17" s="116"/>
      <c r="H17" s="83"/>
      <c r="I17" s="84"/>
      <c r="J17" s="79"/>
      <c r="K17" s="69"/>
      <c r="L17" s="79"/>
      <c r="M17" s="69"/>
      <c r="N17" s="70"/>
      <c r="O17" s="116"/>
      <c r="Q17" s="104"/>
      <c r="R17" s="105"/>
      <c r="T17" s="100"/>
      <c r="U17" s="101"/>
      <c r="V17" s="135"/>
    </row>
    <row r="18" spans="1:22" ht="15" customHeight="1" x14ac:dyDescent="0.25">
      <c r="A18" s="76">
        <f t="shared" si="0"/>
        <v>9</v>
      </c>
      <c r="B18" s="74">
        <v>390090</v>
      </c>
      <c r="C18" s="72" t="s">
        <v>15</v>
      </c>
      <c r="D18" s="79">
        <v>2410</v>
      </c>
      <c r="E18" s="69">
        <v>36517.663939999999</v>
      </c>
      <c r="F18" s="79"/>
      <c r="G18" s="116"/>
      <c r="H18" s="83"/>
      <c r="I18" s="84"/>
      <c r="J18" s="79"/>
      <c r="K18" s="69"/>
      <c r="L18" s="79"/>
      <c r="M18" s="69"/>
      <c r="N18" s="70"/>
      <c r="O18" s="116"/>
      <c r="Q18" s="104"/>
      <c r="R18" s="105"/>
      <c r="T18" s="100"/>
      <c r="U18" s="101"/>
      <c r="V18" s="135"/>
    </row>
    <row r="19" spans="1:22" ht="15" customHeight="1" x14ac:dyDescent="0.25">
      <c r="A19" s="76">
        <f t="shared" si="0"/>
        <v>10</v>
      </c>
      <c r="B19" s="74">
        <v>390400</v>
      </c>
      <c r="C19" s="72" t="s">
        <v>16</v>
      </c>
      <c r="D19" s="79">
        <v>3457</v>
      </c>
      <c r="E19" s="69">
        <v>58003.1976</v>
      </c>
      <c r="F19" s="79"/>
      <c r="G19" s="116"/>
      <c r="H19" s="83"/>
      <c r="I19" s="84"/>
      <c r="J19" s="79"/>
      <c r="K19" s="69"/>
      <c r="L19" s="79"/>
      <c r="M19" s="69"/>
      <c r="N19" s="70"/>
      <c r="O19" s="116"/>
      <c r="Q19" s="104"/>
      <c r="R19" s="105"/>
      <c r="T19" s="100"/>
      <c r="U19" s="101"/>
      <c r="V19" s="135"/>
    </row>
    <row r="20" spans="1:22" ht="15" customHeight="1" x14ac:dyDescent="0.25">
      <c r="A20" s="76">
        <f t="shared" si="0"/>
        <v>11</v>
      </c>
      <c r="B20" s="74">
        <v>390110</v>
      </c>
      <c r="C20" s="72" t="s">
        <v>17</v>
      </c>
      <c r="D20" s="79">
        <v>729</v>
      </c>
      <c r="E20" s="69">
        <v>10834.86154</v>
      </c>
      <c r="F20" s="79"/>
      <c r="G20" s="116"/>
      <c r="H20" s="83"/>
      <c r="I20" s="84"/>
      <c r="J20" s="79"/>
      <c r="K20" s="69"/>
      <c r="L20" s="79"/>
      <c r="M20" s="69"/>
      <c r="N20" s="70"/>
      <c r="O20" s="116"/>
      <c r="Q20" s="104"/>
      <c r="R20" s="105"/>
      <c r="T20" s="100"/>
      <c r="U20" s="101"/>
      <c r="V20" s="135"/>
    </row>
    <row r="21" spans="1:22" ht="15" customHeight="1" x14ac:dyDescent="0.25">
      <c r="A21" s="76">
        <f t="shared" si="0"/>
        <v>12</v>
      </c>
      <c r="B21" s="74">
        <v>390130</v>
      </c>
      <c r="C21" s="72" t="s">
        <v>18</v>
      </c>
      <c r="D21" s="79">
        <v>416</v>
      </c>
      <c r="E21" s="69">
        <v>6820.7577099999999</v>
      </c>
      <c r="F21" s="79"/>
      <c r="G21" s="116"/>
      <c r="H21" s="83"/>
      <c r="I21" s="80"/>
      <c r="J21" s="79"/>
      <c r="K21" s="69"/>
      <c r="L21" s="79"/>
      <c r="M21" s="69"/>
      <c r="N21" s="70"/>
      <c r="O21" s="116"/>
      <c r="Q21" s="104"/>
      <c r="R21" s="105"/>
      <c r="T21" s="100"/>
      <c r="U21" s="101"/>
      <c r="V21" s="135"/>
    </row>
    <row r="22" spans="1:22" ht="15" customHeight="1" x14ac:dyDescent="0.25">
      <c r="A22" s="76">
        <f t="shared" si="0"/>
        <v>13</v>
      </c>
      <c r="B22" s="74">
        <v>390680</v>
      </c>
      <c r="C22" s="72" t="s">
        <v>19</v>
      </c>
      <c r="D22" s="79">
        <v>1118</v>
      </c>
      <c r="E22" s="69">
        <v>15890.959500000001</v>
      </c>
      <c r="F22" s="79"/>
      <c r="G22" s="116"/>
      <c r="H22" s="83"/>
      <c r="I22" s="84"/>
      <c r="J22" s="79"/>
      <c r="K22" s="69"/>
      <c r="L22" s="79"/>
      <c r="M22" s="69"/>
      <c r="N22" s="70"/>
      <c r="O22" s="116"/>
      <c r="Q22" s="104"/>
      <c r="R22" s="105"/>
      <c r="T22" s="100"/>
      <c r="U22" s="101"/>
      <c r="V22" s="135"/>
    </row>
    <row r="23" spans="1:22" ht="31.5" x14ac:dyDescent="0.25">
      <c r="A23" s="76">
        <f t="shared" si="0"/>
        <v>14</v>
      </c>
      <c r="B23" s="74">
        <v>390440</v>
      </c>
      <c r="C23" s="72" t="s">
        <v>20</v>
      </c>
      <c r="D23" s="79">
        <v>5078</v>
      </c>
      <c r="E23" s="69">
        <v>208636.28289999999</v>
      </c>
      <c r="F23" s="79">
        <v>1732</v>
      </c>
      <c r="G23" s="116">
        <v>131898.20000000001</v>
      </c>
      <c r="H23" s="83"/>
      <c r="I23" s="84"/>
      <c r="J23" s="79"/>
      <c r="K23" s="69"/>
      <c r="L23" s="79">
        <v>2062</v>
      </c>
      <c r="M23" s="116">
        <v>56929</v>
      </c>
      <c r="N23" s="70"/>
      <c r="O23" s="116"/>
      <c r="Q23" s="104"/>
      <c r="R23" s="105"/>
      <c r="T23" s="100"/>
      <c r="U23" s="101"/>
      <c r="V23" s="135"/>
    </row>
    <row r="24" spans="1:22" ht="15" customHeight="1" x14ac:dyDescent="0.25">
      <c r="A24" s="76">
        <f t="shared" si="0"/>
        <v>15</v>
      </c>
      <c r="B24" s="74">
        <v>390200</v>
      </c>
      <c r="C24" s="72" t="s">
        <v>21</v>
      </c>
      <c r="D24" s="79">
        <v>1893</v>
      </c>
      <c r="E24" s="69">
        <v>31914.570090000001</v>
      </c>
      <c r="F24" s="79"/>
      <c r="G24" s="116"/>
      <c r="H24" s="83"/>
      <c r="I24" s="84"/>
      <c r="J24" s="79"/>
      <c r="K24" s="69"/>
      <c r="L24" s="79"/>
      <c r="M24" s="69"/>
      <c r="N24" s="70"/>
      <c r="O24" s="116"/>
      <c r="Q24" s="100"/>
      <c r="R24" s="101"/>
      <c r="T24" s="100"/>
      <c r="U24" s="101"/>
      <c r="V24" s="135"/>
    </row>
    <row r="25" spans="1:22" ht="15" customHeight="1" x14ac:dyDescent="0.25">
      <c r="A25" s="76">
        <f t="shared" si="0"/>
        <v>16</v>
      </c>
      <c r="B25" s="74">
        <v>390160</v>
      </c>
      <c r="C25" s="72" t="s">
        <v>22</v>
      </c>
      <c r="D25" s="79">
        <v>1953</v>
      </c>
      <c r="E25" s="69">
        <v>33636.985130000001</v>
      </c>
      <c r="F25" s="79"/>
      <c r="G25" s="116"/>
      <c r="H25" s="83"/>
      <c r="I25" s="84"/>
      <c r="J25" s="79"/>
      <c r="K25" s="69"/>
      <c r="L25" s="79"/>
      <c r="M25" s="69"/>
      <c r="N25" s="70"/>
      <c r="O25" s="116"/>
      <c r="Q25" s="100"/>
      <c r="R25" s="101"/>
      <c r="T25" s="100"/>
      <c r="U25" s="101"/>
      <c r="V25" s="135"/>
    </row>
    <row r="26" spans="1:22" ht="15" customHeight="1" x14ac:dyDescent="0.25">
      <c r="A26" s="76">
        <f t="shared" si="0"/>
        <v>17</v>
      </c>
      <c r="B26" s="74">
        <v>390210</v>
      </c>
      <c r="C26" s="72" t="s">
        <v>23</v>
      </c>
      <c r="D26" s="79">
        <v>925</v>
      </c>
      <c r="E26" s="69">
        <v>15236.45412</v>
      </c>
      <c r="F26" s="79"/>
      <c r="G26" s="116"/>
      <c r="H26" s="83"/>
      <c r="I26" s="84"/>
      <c r="J26" s="79"/>
      <c r="K26" s="69"/>
      <c r="L26" s="79"/>
      <c r="M26" s="69"/>
      <c r="N26" s="70"/>
      <c r="O26" s="116"/>
      <c r="Q26" s="104"/>
      <c r="R26" s="105"/>
      <c r="T26" s="100"/>
      <c r="U26" s="101"/>
      <c r="V26" s="135"/>
    </row>
    <row r="27" spans="1:22" ht="15" customHeight="1" x14ac:dyDescent="0.25">
      <c r="A27" s="76">
        <f t="shared" si="0"/>
        <v>18</v>
      </c>
      <c r="B27" s="74">
        <v>390220</v>
      </c>
      <c r="C27" s="72" t="s">
        <v>90</v>
      </c>
      <c r="D27" s="79">
        <v>1156</v>
      </c>
      <c r="E27" s="69">
        <v>18608.66012</v>
      </c>
      <c r="F27" s="79"/>
      <c r="G27" s="116"/>
      <c r="H27" s="83"/>
      <c r="I27" s="84"/>
      <c r="J27" s="79"/>
      <c r="K27" s="69"/>
      <c r="L27" s="79"/>
      <c r="M27" s="69"/>
      <c r="N27" s="70"/>
      <c r="O27" s="116"/>
      <c r="Q27" s="104"/>
      <c r="R27" s="105"/>
      <c r="T27" s="100"/>
      <c r="U27" s="101"/>
      <c r="V27" s="135"/>
    </row>
    <row r="28" spans="1:22" ht="15" customHeight="1" x14ac:dyDescent="0.25">
      <c r="A28" s="76">
        <f t="shared" si="0"/>
        <v>19</v>
      </c>
      <c r="B28" s="74">
        <v>390230</v>
      </c>
      <c r="C28" s="72" t="s">
        <v>24</v>
      </c>
      <c r="D28" s="79">
        <v>1174</v>
      </c>
      <c r="E28" s="69">
        <v>36821.443240000001</v>
      </c>
      <c r="F28" s="79">
        <v>300</v>
      </c>
      <c r="G28" s="116">
        <v>22846.1</v>
      </c>
      <c r="H28" s="83"/>
      <c r="I28" s="84"/>
      <c r="J28" s="79"/>
      <c r="K28" s="69"/>
      <c r="L28" s="79"/>
      <c r="M28" s="69"/>
      <c r="N28" s="70"/>
      <c r="O28" s="116"/>
      <c r="Q28" s="104"/>
      <c r="R28" s="105"/>
      <c r="T28" s="100"/>
      <c r="U28" s="101"/>
      <c r="V28" s="135"/>
    </row>
    <row r="29" spans="1:22" ht="15" customHeight="1" x14ac:dyDescent="0.25">
      <c r="A29" s="76">
        <f t="shared" si="0"/>
        <v>20</v>
      </c>
      <c r="B29" s="74">
        <v>390240</v>
      </c>
      <c r="C29" s="72" t="s">
        <v>25</v>
      </c>
      <c r="D29" s="79">
        <v>1792</v>
      </c>
      <c r="E29" s="69">
        <v>48587.339930000002</v>
      </c>
      <c r="F29" s="79">
        <v>300</v>
      </c>
      <c r="G29" s="116">
        <v>22846.1</v>
      </c>
      <c r="H29" s="83"/>
      <c r="I29" s="84"/>
      <c r="J29" s="79"/>
      <c r="K29" s="69"/>
      <c r="L29" s="79"/>
      <c r="M29" s="69"/>
      <c r="N29" s="70"/>
      <c r="O29" s="116"/>
      <c r="Q29" s="104"/>
      <c r="R29" s="105"/>
      <c r="T29" s="100"/>
      <c r="U29" s="101"/>
      <c r="V29" s="135"/>
    </row>
    <row r="30" spans="1:22" ht="15" customHeight="1" x14ac:dyDescent="0.25">
      <c r="A30" s="76">
        <f t="shared" si="0"/>
        <v>21</v>
      </c>
      <c r="B30" s="74">
        <v>390290</v>
      </c>
      <c r="C30" s="72" t="s">
        <v>26</v>
      </c>
      <c r="D30" s="79">
        <v>526</v>
      </c>
      <c r="E30" s="69">
        <v>8257.5061600000008</v>
      </c>
      <c r="F30" s="79"/>
      <c r="G30" s="116"/>
      <c r="H30" s="83"/>
      <c r="I30" s="84"/>
      <c r="J30" s="79"/>
      <c r="K30" s="69"/>
      <c r="L30" s="79"/>
      <c r="M30" s="69"/>
      <c r="N30" s="70"/>
      <c r="O30" s="116"/>
      <c r="Q30" s="104"/>
      <c r="R30" s="105"/>
      <c r="T30" s="100"/>
      <c r="U30" s="101"/>
      <c r="V30" s="135"/>
    </row>
    <row r="31" spans="1:22" ht="15" customHeight="1" x14ac:dyDescent="0.25">
      <c r="A31" s="76">
        <f t="shared" si="0"/>
        <v>22</v>
      </c>
      <c r="B31" s="74">
        <v>390380</v>
      </c>
      <c r="C31" s="72" t="s">
        <v>27</v>
      </c>
      <c r="D31" s="79">
        <v>877</v>
      </c>
      <c r="E31" s="69">
        <v>13748.49142</v>
      </c>
      <c r="F31" s="79"/>
      <c r="G31" s="116"/>
      <c r="H31" s="83"/>
      <c r="I31" s="84"/>
      <c r="J31" s="79"/>
      <c r="K31" s="69"/>
      <c r="L31" s="79"/>
      <c r="M31" s="69"/>
      <c r="N31" s="70"/>
      <c r="O31" s="116"/>
      <c r="Q31" s="104"/>
      <c r="R31" s="105"/>
      <c r="T31" s="100"/>
      <c r="U31" s="101"/>
      <c r="V31" s="135"/>
    </row>
    <row r="32" spans="1:22" ht="15" customHeight="1" x14ac:dyDescent="0.25">
      <c r="A32" s="76">
        <f t="shared" si="0"/>
        <v>23</v>
      </c>
      <c r="B32" s="74">
        <v>390370</v>
      </c>
      <c r="C32" s="72" t="s">
        <v>28</v>
      </c>
      <c r="D32" s="79">
        <v>814</v>
      </c>
      <c r="E32" s="69">
        <v>12927.35939</v>
      </c>
      <c r="F32" s="79"/>
      <c r="G32" s="116"/>
      <c r="H32" s="83"/>
      <c r="I32" s="84"/>
      <c r="J32" s="79"/>
      <c r="K32" s="69"/>
      <c r="L32" s="79"/>
      <c r="M32" s="69"/>
      <c r="N32" s="70"/>
      <c r="O32" s="116"/>
      <c r="Q32" s="104"/>
      <c r="R32" s="105"/>
      <c r="T32" s="100"/>
      <c r="U32" s="101"/>
      <c r="V32" s="135"/>
    </row>
    <row r="33" spans="1:22" ht="15" customHeight="1" x14ac:dyDescent="0.25">
      <c r="A33" s="76">
        <f t="shared" si="0"/>
        <v>24</v>
      </c>
      <c r="B33" s="74">
        <v>390260</v>
      </c>
      <c r="C33" s="72" t="s">
        <v>29</v>
      </c>
      <c r="D33" s="79">
        <v>1505</v>
      </c>
      <c r="E33" s="69">
        <v>24543.648580000001</v>
      </c>
      <c r="F33" s="79"/>
      <c r="G33" s="116"/>
      <c r="H33" s="83"/>
      <c r="I33" s="84"/>
      <c r="J33" s="79"/>
      <c r="K33" s="69"/>
      <c r="L33" s="79"/>
      <c r="M33" s="69"/>
      <c r="N33" s="70"/>
      <c r="O33" s="116"/>
      <c r="Q33" s="104"/>
      <c r="R33" s="105"/>
      <c r="T33" s="100"/>
      <c r="U33" s="101"/>
      <c r="V33" s="135"/>
    </row>
    <row r="34" spans="1:22" ht="15" customHeight="1" x14ac:dyDescent="0.25">
      <c r="A34" s="76">
        <f t="shared" si="0"/>
        <v>25</v>
      </c>
      <c r="B34" s="74">
        <v>390250</v>
      </c>
      <c r="C34" s="72" t="s">
        <v>30</v>
      </c>
      <c r="D34" s="79">
        <v>569</v>
      </c>
      <c r="E34" s="69">
        <v>10252.72935</v>
      </c>
      <c r="F34" s="79"/>
      <c r="G34" s="116"/>
      <c r="H34" s="83"/>
      <c r="I34" s="84"/>
      <c r="J34" s="79"/>
      <c r="K34" s="69"/>
      <c r="L34" s="79"/>
      <c r="M34" s="69"/>
      <c r="N34" s="70"/>
      <c r="O34" s="116"/>
      <c r="Q34" s="104"/>
      <c r="R34" s="105"/>
      <c r="T34" s="100"/>
      <c r="U34" s="101"/>
      <c r="V34" s="135"/>
    </row>
    <row r="35" spans="1:22" ht="15" customHeight="1" x14ac:dyDescent="0.25">
      <c r="A35" s="76">
        <f t="shared" si="0"/>
        <v>26</v>
      </c>
      <c r="B35" s="74">
        <v>390300</v>
      </c>
      <c r="C35" s="72" t="s">
        <v>31</v>
      </c>
      <c r="D35" s="79">
        <v>1183</v>
      </c>
      <c r="E35" s="69">
        <v>20292.510269999999</v>
      </c>
      <c r="F35" s="79"/>
      <c r="G35" s="116"/>
      <c r="H35" s="83"/>
      <c r="I35" s="84"/>
      <c r="J35" s="79"/>
      <c r="K35" s="69"/>
      <c r="L35" s="79"/>
      <c r="M35" s="69"/>
      <c r="N35" s="70"/>
      <c r="O35" s="116"/>
      <c r="Q35" s="104"/>
      <c r="R35" s="105"/>
      <c r="T35" s="100"/>
      <c r="U35" s="101"/>
      <c r="V35" s="135"/>
    </row>
    <row r="36" spans="1:22" ht="15" customHeight="1" x14ac:dyDescent="0.25">
      <c r="A36" s="76">
        <f t="shared" si="0"/>
        <v>27</v>
      </c>
      <c r="B36" s="74">
        <v>390480</v>
      </c>
      <c r="C36" s="72" t="s">
        <v>32</v>
      </c>
      <c r="D36" s="79">
        <v>1073</v>
      </c>
      <c r="E36" s="69">
        <v>17830.326850000001</v>
      </c>
      <c r="F36" s="79"/>
      <c r="G36" s="116"/>
      <c r="H36" s="83"/>
      <c r="I36" s="84"/>
      <c r="J36" s="79"/>
      <c r="K36" s="69"/>
      <c r="L36" s="79"/>
      <c r="M36" s="69"/>
      <c r="N36" s="70"/>
      <c r="O36" s="116"/>
      <c r="Q36" s="104"/>
      <c r="R36" s="105"/>
      <c r="T36" s="100"/>
      <c r="U36" s="101"/>
      <c r="V36" s="135"/>
    </row>
    <row r="37" spans="1:22" ht="15" customHeight="1" x14ac:dyDescent="0.25">
      <c r="A37" s="76">
        <f t="shared" si="0"/>
        <v>28</v>
      </c>
      <c r="B37" s="74">
        <v>390310</v>
      </c>
      <c r="C37" s="72" t="s">
        <v>33</v>
      </c>
      <c r="D37" s="79">
        <v>1426</v>
      </c>
      <c r="E37" s="69">
        <v>22481.645110000001</v>
      </c>
      <c r="F37" s="79"/>
      <c r="G37" s="116"/>
      <c r="H37" s="83"/>
      <c r="I37" s="84"/>
      <c r="J37" s="79"/>
      <c r="K37" s="69"/>
      <c r="L37" s="79"/>
      <c r="M37" s="69"/>
      <c r="N37" s="70"/>
      <c r="O37" s="116"/>
      <c r="Q37" s="104"/>
      <c r="R37" s="105"/>
      <c r="T37" s="100"/>
      <c r="U37" s="101"/>
      <c r="V37" s="135"/>
    </row>
    <row r="38" spans="1:22" ht="15" customHeight="1" x14ac:dyDescent="0.25">
      <c r="A38" s="76">
        <f t="shared" si="0"/>
        <v>29</v>
      </c>
      <c r="B38" s="74">
        <v>390320</v>
      </c>
      <c r="C38" s="72" t="s">
        <v>34</v>
      </c>
      <c r="D38" s="79">
        <v>1433</v>
      </c>
      <c r="E38" s="69">
        <v>23264.065890000002</v>
      </c>
      <c r="F38" s="79"/>
      <c r="G38" s="116"/>
      <c r="H38" s="83"/>
      <c r="I38" s="84"/>
      <c r="J38" s="79"/>
      <c r="K38" s="69"/>
      <c r="L38" s="79"/>
      <c r="M38" s="69"/>
      <c r="N38" s="70"/>
      <c r="O38" s="116"/>
      <c r="Q38" s="104"/>
      <c r="R38" s="105"/>
      <c r="T38" s="100"/>
      <c r="U38" s="101"/>
      <c r="V38" s="135"/>
    </row>
    <row r="39" spans="1:22" ht="15" customHeight="1" x14ac:dyDescent="0.25">
      <c r="A39" s="76">
        <f t="shared" si="0"/>
        <v>30</v>
      </c>
      <c r="B39" s="74">
        <v>390180</v>
      </c>
      <c r="C39" s="72" t="s">
        <v>91</v>
      </c>
      <c r="D39" s="79">
        <v>876</v>
      </c>
      <c r="E39" s="69">
        <v>14586.130349999999</v>
      </c>
      <c r="F39" s="79"/>
      <c r="G39" s="116"/>
      <c r="H39" s="83"/>
      <c r="I39" s="84"/>
      <c r="J39" s="79"/>
      <c r="K39" s="69"/>
      <c r="L39" s="79"/>
      <c r="M39" s="69"/>
      <c r="N39" s="70"/>
      <c r="O39" s="116"/>
      <c r="Q39" s="104"/>
      <c r="R39" s="105"/>
      <c r="T39" s="100"/>
      <c r="U39" s="101"/>
      <c r="V39" s="135"/>
    </row>
    <row r="40" spans="1:22" ht="15" customHeight="1" x14ac:dyDescent="0.25">
      <c r="A40" s="76">
        <f t="shared" si="0"/>
        <v>31</v>
      </c>
      <c r="B40" s="74">
        <v>390270</v>
      </c>
      <c r="C40" s="72" t="s">
        <v>35</v>
      </c>
      <c r="D40" s="79">
        <v>1004</v>
      </c>
      <c r="E40" s="69">
        <v>15445.53455</v>
      </c>
      <c r="F40" s="79"/>
      <c r="G40" s="116"/>
      <c r="H40" s="83"/>
      <c r="I40" s="84"/>
      <c r="J40" s="79"/>
      <c r="K40" s="69"/>
      <c r="L40" s="79"/>
      <c r="M40" s="69"/>
      <c r="N40" s="70"/>
      <c r="O40" s="116"/>
      <c r="Q40" s="104"/>
      <c r="R40" s="105"/>
      <c r="T40" s="100"/>
      <c r="U40" s="101"/>
      <c r="V40" s="135"/>
    </row>
    <row r="41" spans="1:22" ht="15" customHeight="1" x14ac:dyDescent="0.25">
      <c r="A41" s="76">
        <f t="shared" si="0"/>
        <v>32</v>
      </c>
      <c r="B41" s="74">
        <v>390190</v>
      </c>
      <c r="C41" s="72" t="s">
        <v>100</v>
      </c>
      <c r="D41" s="79">
        <v>4064</v>
      </c>
      <c r="E41" s="69">
        <v>79989.86159</v>
      </c>
      <c r="F41" s="79">
        <v>300</v>
      </c>
      <c r="G41" s="116">
        <v>22846.1</v>
      </c>
      <c r="H41" s="83"/>
      <c r="I41" s="84"/>
      <c r="J41" s="79"/>
      <c r="K41" s="69"/>
      <c r="L41" s="79"/>
      <c r="M41" s="69"/>
      <c r="N41" s="70"/>
      <c r="O41" s="116"/>
      <c r="Q41" s="104"/>
      <c r="R41" s="105"/>
      <c r="T41" s="100"/>
      <c r="U41" s="101"/>
      <c r="V41" s="135"/>
    </row>
    <row r="42" spans="1:22" ht="15" customHeight="1" x14ac:dyDescent="0.25">
      <c r="A42" s="76">
        <f t="shared" si="0"/>
        <v>33</v>
      </c>
      <c r="B42" s="74">
        <v>390280</v>
      </c>
      <c r="C42" s="72" t="s">
        <v>36</v>
      </c>
      <c r="D42" s="79">
        <v>662</v>
      </c>
      <c r="E42" s="69">
        <v>9775.8482499999991</v>
      </c>
      <c r="F42" s="79"/>
      <c r="G42" s="116"/>
      <c r="H42" s="83"/>
      <c r="I42" s="84"/>
      <c r="J42" s="79"/>
      <c r="K42" s="69"/>
      <c r="L42" s="79"/>
      <c r="M42" s="69"/>
      <c r="N42" s="70"/>
      <c r="O42" s="116"/>
      <c r="Q42" s="104"/>
      <c r="R42" s="105"/>
      <c r="T42" s="100"/>
      <c r="U42" s="101"/>
      <c r="V42" s="135"/>
    </row>
    <row r="43" spans="1:22" ht="15" customHeight="1" x14ac:dyDescent="0.25">
      <c r="A43" s="76">
        <f t="shared" si="0"/>
        <v>34</v>
      </c>
      <c r="B43" s="74">
        <v>390600</v>
      </c>
      <c r="C43" s="72" t="s">
        <v>37</v>
      </c>
      <c r="D43" s="79">
        <v>499</v>
      </c>
      <c r="E43" s="69">
        <v>7559.3447900000001</v>
      </c>
      <c r="F43" s="79"/>
      <c r="G43" s="116"/>
      <c r="H43" s="83"/>
      <c r="I43" s="84"/>
      <c r="J43" s="79"/>
      <c r="K43" s="69"/>
      <c r="L43" s="79"/>
      <c r="M43" s="69"/>
      <c r="N43" s="70"/>
      <c r="O43" s="116"/>
      <c r="Q43" s="104"/>
      <c r="R43" s="105"/>
      <c r="T43" s="100"/>
      <c r="U43" s="101"/>
      <c r="V43" s="135"/>
    </row>
    <row r="44" spans="1:22" ht="15" customHeight="1" x14ac:dyDescent="0.25">
      <c r="A44" s="76">
        <f t="shared" si="0"/>
        <v>35</v>
      </c>
      <c r="B44" s="74">
        <v>390700</v>
      </c>
      <c r="C44" s="72" t="s">
        <v>38</v>
      </c>
      <c r="D44" s="79">
        <v>11</v>
      </c>
      <c r="E44" s="69">
        <v>182.25541000000001</v>
      </c>
      <c r="F44" s="79"/>
      <c r="G44" s="116"/>
      <c r="H44" s="83"/>
      <c r="I44" s="84"/>
      <c r="J44" s="79"/>
      <c r="K44" s="69"/>
      <c r="L44" s="79"/>
      <c r="M44" s="69"/>
      <c r="N44" s="70"/>
      <c r="O44" s="116"/>
      <c r="Q44" s="104"/>
      <c r="R44" s="105"/>
      <c r="T44" s="100"/>
      <c r="U44" s="101"/>
      <c r="V44" s="135"/>
    </row>
    <row r="45" spans="1:22" ht="31.5" x14ac:dyDescent="0.25">
      <c r="A45" s="76">
        <f t="shared" si="0"/>
        <v>36</v>
      </c>
      <c r="B45" s="74">
        <v>390340</v>
      </c>
      <c r="C45" s="72" t="s">
        <v>39</v>
      </c>
      <c r="D45" s="79">
        <v>740</v>
      </c>
      <c r="E45" s="69">
        <v>11672.80363</v>
      </c>
      <c r="F45" s="79"/>
      <c r="G45" s="116"/>
      <c r="H45" s="83"/>
      <c r="I45" s="84"/>
      <c r="J45" s="79"/>
      <c r="K45" s="69"/>
      <c r="L45" s="79"/>
      <c r="M45" s="69"/>
      <c r="N45" s="70"/>
      <c r="O45" s="116"/>
      <c r="Q45" s="104"/>
      <c r="R45" s="105"/>
      <c r="T45" s="100"/>
      <c r="U45" s="101"/>
      <c r="V45" s="135"/>
    </row>
    <row r="46" spans="1:22" ht="15" customHeight="1" x14ac:dyDescent="0.25">
      <c r="A46" s="76">
        <f t="shared" si="0"/>
        <v>37</v>
      </c>
      <c r="B46" s="74">
        <v>391310</v>
      </c>
      <c r="C46" s="72" t="s">
        <v>40</v>
      </c>
      <c r="D46" s="79">
        <v>208</v>
      </c>
      <c r="E46" s="69">
        <v>1582.3834199999999</v>
      </c>
      <c r="F46" s="79"/>
      <c r="G46" s="116"/>
      <c r="H46" s="83"/>
      <c r="I46" s="84"/>
      <c r="J46" s="79"/>
      <c r="K46" s="69"/>
      <c r="L46" s="79"/>
      <c r="M46" s="69"/>
      <c r="N46" s="70"/>
      <c r="O46" s="116"/>
      <c r="Q46" s="104"/>
      <c r="R46" s="105"/>
      <c r="T46" s="100"/>
      <c r="U46" s="101"/>
      <c r="V46" s="135"/>
    </row>
    <row r="47" spans="1:22" ht="15" customHeight="1" x14ac:dyDescent="0.25">
      <c r="A47" s="76">
        <f t="shared" si="0"/>
        <v>38</v>
      </c>
      <c r="B47" s="74">
        <v>391492</v>
      </c>
      <c r="C47" s="72" t="s">
        <v>41</v>
      </c>
      <c r="D47" s="79">
        <v>66</v>
      </c>
      <c r="E47" s="69">
        <v>960.57821999999999</v>
      </c>
      <c r="F47" s="79"/>
      <c r="G47" s="116"/>
      <c r="H47" s="83"/>
      <c r="I47" s="84"/>
      <c r="J47" s="79"/>
      <c r="K47" s="69"/>
      <c r="L47" s="79"/>
      <c r="M47" s="69"/>
      <c r="N47" s="70"/>
      <c r="O47" s="116"/>
      <c r="Q47" s="104"/>
      <c r="R47" s="105"/>
      <c r="T47" s="100"/>
      <c r="U47" s="101"/>
      <c r="V47" s="135"/>
    </row>
    <row r="48" spans="1:22" ht="15" customHeight="1" x14ac:dyDescent="0.25">
      <c r="A48" s="76">
        <f t="shared" si="0"/>
        <v>39</v>
      </c>
      <c r="B48" s="74">
        <v>392210</v>
      </c>
      <c r="C48" s="72" t="s">
        <v>42</v>
      </c>
      <c r="D48" s="79">
        <v>140</v>
      </c>
      <c r="E48" s="69">
        <v>15240.567999999999</v>
      </c>
      <c r="F48" s="79"/>
      <c r="G48" s="116"/>
      <c r="H48" s="83"/>
      <c r="I48" s="84"/>
      <c r="J48" s="79">
        <v>140</v>
      </c>
      <c r="K48" s="69">
        <v>15240.567999999999</v>
      </c>
      <c r="L48" s="79"/>
      <c r="M48" s="69"/>
      <c r="N48" s="70"/>
      <c r="O48" s="116"/>
      <c r="Q48" s="104"/>
      <c r="R48" s="105"/>
      <c r="T48" s="100"/>
      <c r="U48" s="101"/>
      <c r="V48" s="135"/>
    </row>
    <row r="49" spans="1:22" ht="15" customHeight="1" x14ac:dyDescent="0.25">
      <c r="A49" s="76">
        <f t="shared" si="0"/>
        <v>40</v>
      </c>
      <c r="B49" s="74">
        <v>392300</v>
      </c>
      <c r="C49" s="72" t="s">
        <v>43</v>
      </c>
      <c r="D49" s="79">
        <v>140</v>
      </c>
      <c r="E49" s="69">
        <v>15240.567999999999</v>
      </c>
      <c r="F49" s="79"/>
      <c r="G49" s="116"/>
      <c r="H49" s="83"/>
      <c r="I49" s="84"/>
      <c r="J49" s="79">
        <v>140</v>
      </c>
      <c r="K49" s="69">
        <v>15240.567999999999</v>
      </c>
      <c r="L49" s="79"/>
      <c r="M49" s="69"/>
      <c r="N49" s="70"/>
      <c r="O49" s="116"/>
      <c r="Q49" s="104"/>
      <c r="R49" s="105"/>
      <c r="T49" s="100"/>
      <c r="U49" s="101"/>
      <c r="V49" s="135"/>
    </row>
    <row r="50" spans="1:22" ht="15" customHeight="1" x14ac:dyDescent="0.25">
      <c r="A50" s="76">
        <f t="shared" si="0"/>
        <v>41</v>
      </c>
      <c r="B50" s="74">
        <v>391650</v>
      </c>
      <c r="C50" s="72" t="s">
        <v>44</v>
      </c>
      <c r="D50" s="79">
        <v>140</v>
      </c>
      <c r="E50" s="69">
        <v>15240.567999999999</v>
      </c>
      <c r="F50" s="79"/>
      <c r="G50" s="116"/>
      <c r="H50" s="83"/>
      <c r="I50" s="84"/>
      <c r="J50" s="79">
        <v>140</v>
      </c>
      <c r="K50" s="69">
        <v>15240.567999999999</v>
      </c>
      <c r="L50" s="79"/>
      <c r="M50" s="69"/>
      <c r="N50" s="70"/>
      <c r="O50" s="116"/>
      <c r="Q50" s="104"/>
      <c r="R50" s="105"/>
      <c r="T50" s="100"/>
      <c r="U50" s="101"/>
      <c r="V50" s="135"/>
    </row>
    <row r="51" spans="1:22" ht="31.5" x14ac:dyDescent="0.25">
      <c r="A51" s="76">
        <f t="shared" si="0"/>
        <v>42</v>
      </c>
      <c r="B51" s="74">
        <v>391850</v>
      </c>
      <c r="C51" s="72" t="s">
        <v>45</v>
      </c>
      <c r="D51" s="79">
        <v>20</v>
      </c>
      <c r="E51" s="69">
        <v>2177.2240000000002</v>
      </c>
      <c r="F51" s="79"/>
      <c r="G51" s="116"/>
      <c r="H51" s="83"/>
      <c r="I51" s="84"/>
      <c r="J51" s="79">
        <v>20</v>
      </c>
      <c r="K51" s="69">
        <v>2177.2240000000002</v>
      </c>
      <c r="L51" s="79"/>
      <c r="M51" s="69"/>
      <c r="N51" s="70"/>
      <c r="O51" s="116"/>
      <c r="Q51" s="104"/>
      <c r="R51" s="105"/>
      <c r="T51" s="100"/>
      <c r="U51" s="101"/>
      <c r="V51" s="135"/>
    </row>
    <row r="52" spans="1:22" ht="15" customHeight="1" x14ac:dyDescent="0.25">
      <c r="A52" s="76">
        <f t="shared" si="0"/>
        <v>43</v>
      </c>
      <c r="B52" s="74">
        <v>392320</v>
      </c>
      <c r="C52" s="72" t="s">
        <v>46</v>
      </c>
      <c r="D52" s="79">
        <v>31</v>
      </c>
      <c r="E52" s="69">
        <v>1981</v>
      </c>
      <c r="F52" s="79"/>
      <c r="G52" s="116"/>
      <c r="H52" s="83"/>
      <c r="I52" s="84"/>
      <c r="J52" s="79"/>
      <c r="K52" s="69"/>
      <c r="L52" s="79">
        <v>30</v>
      </c>
      <c r="M52" s="116">
        <v>981</v>
      </c>
      <c r="N52" s="70"/>
      <c r="O52" s="116"/>
      <c r="Q52" s="104"/>
      <c r="R52" s="105"/>
      <c r="T52" s="100"/>
      <c r="U52" s="101"/>
      <c r="V52" s="135"/>
    </row>
    <row r="53" spans="1:22" ht="15" customHeight="1" x14ac:dyDescent="0.25">
      <c r="A53" s="76">
        <f t="shared" si="0"/>
        <v>44</v>
      </c>
      <c r="B53" s="74">
        <v>392730</v>
      </c>
      <c r="C53" s="72" t="s">
        <v>47</v>
      </c>
      <c r="D53" s="79">
        <v>204</v>
      </c>
      <c r="E53" s="69">
        <v>6632.5748700000004</v>
      </c>
      <c r="F53" s="79"/>
      <c r="G53" s="116"/>
      <c r="H53" s="83"/>
      <c r="I53" s="84"/>
      <c r="J53" s="79"/>
      <c r="K53" s="69"/>
      <c r="L53" s="79"/>
      <c r="M53" s="69"/>
      <c r="N53" s="70"/>
      <c r="O53" s="116"/>
      <c r="Q53" s="104"/>
      <c r="R53" s="105"/>
      <c r="T53" s="100"/>
      <c r="U53" s="101"/>
      <c r="V53" s="135"/>
    </row>
    <row r="54" spans="1:22" ht="15" customHeight="1" x14ac:dyDescent="0.25">
      <c r="A54" s="76">
        <f t="shared" si="0"/>
        <v>45</v>
      </c>
      <c r="B54" s="93">
        <v>390012</v>
      </c>
      <c r="C54" s="94" t="s">
        <v>99</v>
      </c>
      <c r="D54" s="95">
        <v>5232</v>
      </c>
      <c r="E54" s="98">
        <v>398317.11570000002</v>
      </c>
      <c r="F54" s="79">
        <v>5230</v>
      </c>
      <c r="G54" s="116">
        <v>398283.8</v>
      </c>
      <c r="H54" s="96"/>
      <c r="I54" s="97"/>
      <c r="J54" s="95"/>
      <c r="K54" s="98"/>
      <c r="L54" s="95"/>
      <c r="M54" s="98"/>
      <c r="N54" s="99"/>
      <c r="O54" s="121"/>
      <c r="Q54" s="104"/>
      <c r="R54" s="106"/>
      <c r="T54" s="100"/>
      <c r="U54" s="101"/>
      <c r="V54" s="135"/>
    </row>
    <row r="55" spans="1:22" ht="15" customHeight="1" x14ac:dyDescent="0.25">
      <c r="A55" s="76">
        <f t="shared" si="0"/>
        <v>46</v>
      </c>
      <c r="B55" s="4">
        <v>390007</v>
      </c>
      <c r="C55" s="124" t="s">
        <v>109</v>
      </c>
      <c r="D55" s="125">
        <v>5</v>
      </c>
      <c r="E55" s="126">
        <v>151.38849999999999</v>
      </c>
      <c r="F55" s="125"/>
      <c r="G55" s="129"/>
      <c r="H55" s="127"/>
      <c r="I55" s="128"/>
      <c r="J55" s="125"/>
      <c r="K55" s="126"/>
      <c r="L55" s="125"/>
      <c r="M55" s="126"/>
      <c r="N55" s="3"/>
      <c r="O55" s="129"/>
      <c r="Q55" s="130"/>
      <c r="R55" s="131"/>
      <c r="T55" s="100"/>
      <c r="U55" s="101"/>
      <c r="V55" s="135"/>
    </row>
    <row r="56" spans="1:22" ht="15" customHeight="1" x14ac:dyDescent="0.25">
      <c r="A56" s="76">
        <f t="shared" si="0"/>
        <v>47</v>
      </c>
      <c r="B56" s="86">
        <v>390006</v>
      </c>
      <c r="C56" s="87" t="s">
        <v>104</v>
      </c>
      <c r="D56" s="88">
        <v>5</v>
      </c>
      <c r="E56" s="91">
        <v>380.8</v>
      </c>
      <c r="F56" s="88">
        <v>5</v>
      </c>
      <c r="G56" s="122">
        <v>380.8</v>
      </c>
      <c r="H56" s="89"/>
      <c r="I56" s="90"/>
      <c r="J56" s="88"/>
      <c r="K56" s="91"/>
      <c r="L56" s="88"/>
      <c r="M56" s="91"/>
      <c r="N56" s="92"/>
      <c r="O56" s="122"/>
      <c r="Q56" s="107"/>
      <c r="R56" s="110"/>
      <c r="T56" s="100"/>
      <c r="U56" s="101"/>
      <c r="V56" s="135"/>
    </row>
    <row r="57" spans="1:22" ht="15" customHeight="1" x14ac:dyDescent="0.25">
      <c r="A57" s="63"/>
      <c r="B57" s="64"/>
      <c r="C57" s="65" t="s">
        <v>87</v>
      </c>
      <c r="D57" s="66">
        <f t="shared" ref="D57:O57" si="1">SUM(D10:D56)</f>
        <v>64025</v>
      </c>
      <c r="E57" s="67">
        <f t="shared" si="1"/>
        <v>1932192.5999999999</v>
      </c>
      <c r="F57" s="66">
        <f t="shared" si="1"/>
        <v>10287</v>
      </c>
      <c r="G57" s="117">
        <f t="shared" si="1"/>
        <v>783393.1</v>
      </c>
      <c r="H57" s="66">
        <f t="shared" si="1"/>
        <v>208</v>
      </c>
      <c r="I57" s="67">
        <f t="shared" si="1"/>
        <v>12640.508980000001</v>
      </c>
      <c r="J57" s="66">
        <f t="shared" si="1"/>
        <v>440</v>
      </c>
      <c r="K57" s="117">
        <f t="shared" si="1"/>
        <v>47898.928</v>
      </c>
      <c r="L57" s="66">
        <f t="shared" si="1"/>
        <v>2831</v>
      </c>
      <c r="M57" s="117">
        <f t="shared" si="1"/>
        <v>79379</v>
      </c>
      <c r="N57" s="66">
        <f t="shared" si="1"/>
        <v>728</v>
      </c>
      <c r="O57" s="117">
        <f t="shared" si="1"/>
        <v>82697.899999999994</v>
      </c>
      <c r="Q57" s="108">
        <f>SUM(Q10:Q56)</f>
        <v>0</v>
      </c>
      <c r="R57" s="109">
        <f>SUM(R10:R56)</f>
        <v>0</v>
      </c>
      <c r="T57" s="7">
        <f>SUM(T10:T56)</f>
        <v>0</v>
      </c>
      <c r="U57" s="8">
        <f>SUM(U10:U56)</f>
        <v>0</v>
      </c>
    </row>
    <row r="58" spans="1:22" s="59" customFormat="1" ht="15" hidden="1" customHeight="1" outlineLevel="1" x14ac:dyDescent="0.25">
      <c r="A58" s="55"/>
      <c r="B58" s="56"/>
      <c r="C58" s="9" t="s">
        <v>49</v>
      </c>
      <c r="D58" s="32">
        <f>9364+L58</f>
        <v>9367</v>
      </c>
      <c r="E58" s="33">
        <f>283520.4+M58</f>
        <v>283604.5</v>
      </c>
      <c r="F58" s="32">
        <v>3417</v>
      </c>
      <c r="G58" s="132">
        <v>260217.2</v>
      </c>
      <c r="H58" s="57"/>
      <c r="I58" s="17"/>
      <c r="J58" s="57">
        <f>140+95</f>
        <v>235</v>
      </c>
      <c r="K58" s="118">
        <f>15240.568+10341.814</f>
        <v>25582.381999999998</v>
      </c>
      <c r="L58" s="57">
        <v>3</v>
      </c>
      <c r="M58" s="118">
        <v>84.1</v>
      </c>
      <c r="N58" s="57">
        <v>0</v>
      </c>
      <c r="O58" s="118">
        <v>0</v>
      </c>
      <c r="P58" s="58"/>
      <c r="Q58" s="104"/>
      <c r="R58" s="105"/>
      <c r="S58" s="58"/>
      <c r="T58" s="58"/>
      <c r="U58" s="58"/>
    </row>
    <row r="59" spans="1:22" s="54" customFormat="1" hidden="1" outlineLevel="1" x14ac:dyDescent="0.25">
      <c r="A59" s="49"/>
      <c r="B59" s="50"/>
      <c r="C59" s="23" t="s">
        <v>92</v>
      </c>
      <c r="D59" s="34"/>
      <c r="E59" s="35"/>
      <c r="F59" s="34"/>
      <c r="G59" s="133"/>
      <c r="H59" s="51"/>
      <c r="I59" s="52"/>
      <c r="J59" s="51"/>
      <c r="K59" s="52"/>
      <c r="L59" s="51"/>
      <c r="M59" s="52"/>
      <c r="N59" s="51"/>
      <c r="O59" s="123"/>
      <c r="P59" s="53"/>
      <c r="Q59" s="47"/>
      <c r="R59" s="47"/>
      <c r="S59" s="53"/>
      <c r="T59" s="53"/>
      <c r="U59" s="53"/>
    </row>
    <row r="60" spans="1:22" hidden="1" outlineLevel="1" x14ac:dyDescent="0.25">
      <c r="A60" s="22"/>
      <c r="B60" s="21"/>
      <c r="C60" s="6" t="s">
        <v>50</v>
      </c>
      <c r="D60" s="30">
        <f t="shared" ref="D60:O60" si="2">D57+D58+D59</f>
        <v>73392</v>
      </c>
      <c r="E60" s="31">
        <f t="shared" si="2"/>
        <v>2215797.0999999996</v>
      </c>
      <c r="F60" s="30">
        <f t="shared" si="2"/>
        <v>13704</v>
      </c>
      <c r="G60" s="119">
        <f t="shared" si="2"/>
        <v>1043610.3</v>
      </c>
      <c r="H60" s="30">
        <f t="shared" si="2"/>
        <v>208</v>
      </c>
      <c r="I60" s="31">
        <f t="shared" si="2"/>
        <v>12640.508980000001</v>
      </c>
      <c r="J60" s="30">
        <f t="shared" si="2"/>
        <v>675</v>
      </c>
      <c r="K60" s="119">
        <f t="shared" si="2"/>
        <v>73481.31</v>
      </c>
      <c r="L60" s="30">
        <f t="shared" si="2"/>
        <v>2834</v>
      </c>
      <c r="M60" s="119">
        <f t="shared" si="2"/>
        <v>79463.100000000006</v>
      </c>
      <c r="N60" s="30">
        <f t="shared" si="2"/>
        <v>728</v>
      </c>
      <c r="O60" s="119">
        <f t="shared" si="2"/>
        <v>82697.899999999994</v>
      </c>
      <c r="Q60" s="45">
        <f>SUM(Q57:Q59)</f>
        <v>0</v>
      </c>
      <c r="R60" s="46">
        <f>SUM(R57:R59)</f>
        <v>0</v>
      </c>
    </row>
    <row r="61" spans="1:22" s="48" customFormat="1" hidden="1" outlineLevel="1" x14ac:dyDescent="0.25">
      <c r="A61" s="40"/>
      <c r="B61" s="41"/>
      <c r="C61" s="42" t="s">
        <v>88</v>
      </c>
      <c r="D61" s="43">
        <f>70558+L61</f>
        <v>73392</v>
      </c>
      <c r="E61" s="44">
        <f>2136334+M61</f>
        <v>2215797.1</v>
      </c>
      <c r="F61" s="43">
        <v>13704</v>
      </c>
      <c r="G61" s="134">
        <v>1043610.3</v>
      </c>
      <c r="H61" s="45"/>
      <c r="I61" s="46"/>
      <c r="J61" s="45">
        <v>675</v>
      </c>
      <c r="K61" s="120">
        <f>675*108.8612</f>
        <v>73481.31</v>
      </c>
      <c r="L61" s="45">
        <v>2834</v>
      </c>
      <c r="M61" s="120">
        <v>79463.100000000006</v>
      </c>
      <c r="N61" s="45">
        <v>728</v>
      </c>
      <c r="O61" s="120">
        <v>82697.899999999994</v>
      </c>
      <c r="P61" s="47"/>
      <c r="Q61" s="47"/>
      <c r="R61" s="47"/>
      <c r="S61" s="47"/>
      <c r="T61" s="47"/>
      <c r="U61" s="47"/>
    </row>
    <row r="62" spans="1:22" hidden="1" outlineLevel="1" x14ac:dyDescent="0.25">
      <c r="B62" s="27"/>
      <c r="C62" s="10" t="s">
        <v>97</v>
      </c>
      <c r="D62" s="11">
        <f>D61-D60</f>
        <v>0</v>
      </c>
      <c r="E62" s="115">
        <f>E61-E60</f>
        <v>0</v>
      </c>
      <c r="F62" s="11">
        <f>F61-F60</f>
        <v>0</v>
      </c>
      <c r="G62" s="37">
        <f>G61-G60</f>
        <v>0</v>
      </c>
      <c r="H62" s="11"/>
      <c r="I62" s="11"/>
      <c r="J62" s="11">
        <f t="shared" ref="J62:O62" si="3">J61-J60</f>
        <v>0</v>
      </c>
      <c r="K62" s="37">
        <f t="shared" si="3"/>
        <v>0</v>
      </c>
      <c r="L62" s="11">
        <f t="shared" si="3"/>
        <v>0</v>
      </c>
      <c r="M62" s="37">
        <f t="shared" si="3"/>
        <v>0</v>
      </c>
      <c r="N62" s="11">
        <f t="shared" si="3"/>
        <v>0</v>
      </c>
      <c r="O62" s="37">
        <f t="shared" si="3"/>
        <v>0</v>
      </c>
    </row>
    <row r="63" spans="1:22" collapsed="1" x14ac:dyDescent="0.25">
      <c r="A63" s="12" t="s">
        <v>51</v>
      </c>
      <c r="B63" s="24"/>
      <c r="C63" s="12" t="s">
        <v>52</v>
      </c>
      <c r="E63" s="25" t="s">
        <v>53</v>
      </c>
      <c r="F63" s="18" t="s">
        <v>54</v>
      </c>
      <c r="G63" s="4"/>
      <c r="L63" s="1"/>
      <c r="M63" s="1"/>
    </row>
    <row r="64" spans="1:22" x14ac:dyDescent="0.25">
      <c r="A64" s="12" t="s">
        <v>82</v>
      </c>
      <c r="B64" s="24"/>
      <c r="C64" s="12" t="s">
        <v>83</v>
      </c>
      <c r="E64" s="25" t="s">
        <v>55</v>
      </c>
      <c r="F64" s="18" t="s">
        <v>56</v>
      </c>
      <c r="G64" s="4"/>
      <c r="L64" s="1"/>
      <c r="M64" s="1"/>
    </row>
    <row r="65" spans="1:21" x14ac:dyDescent="0.25">
      <c r="A65" s="12" t="s">
        <v>57</v>
      </c>
      <c r="B65" s="24"/>
      <c r="C65" s="12" t="s">
        <v>58</v>
      </c>
      <c r="E65" s="25" t="s">
        <v>59</v>
      </c>
      <c r="F65" s="18" t="s">
        <v>60</v>
      </c>
      <c r="G65" s="4"/>
      <c r="L65" s="1"/>
      <c r="M65" s="1"/>
    </row>
    <row r="66" spans="1:21" x14ac:dyDescent="0.25">
      <c r="A66" s="12" t="s">
        <v>61</v>
      </c>
      <c r="B66" s="24"/>
      <c r="C66" s="12" t="s">
        <v>62</v>
      </c>
      <c r="E66" s="25" t="s">
        <v>63</v>
      </c>
      <c r="F66" s="18" t="s">
        <v>64</v>
      </c>
      <c r="L66" s="1"/>
      <c r="M66" s="1"/>
    </row>
    <row r="67" spans="1:21" x14ac:dyDescent="0.25">
      <c r="A67" s="12" t="s">
        <v>65</v>
      </c>
      <c r="B67" s="24"/>
      <c r="C67" s="12" t="s">
        <v>66</v>
      </c>
      <c r="E67" s="25" t="s">
        <v>67</v>
      </c>
      <c r="F67" s="18" t="s">
        <v>94</v>
      </c>
      <c r="L67" s="1"/>
      <c r="M67" s="1"/>
    </row>
    <row r="68" spans="1:21" x14ac:dyDescent="0.25">
      <c r="A68" s="12" t="s">
        <v>68</v>
      </c>
      <c r="B68" s="24"/>
      <c r="C68" s="12" t="s">
        <v>69</v>
      </c>
      <c r="E68" s="25" t="s">
        <v>95</v>
      </c>
      <c r="F68" s="38" t="s">
        <v>96</v>
      </c>
      <c r="L68" s="1"/>
      <c r="M68" s="1"/>
    </row>
    <row r="69" spans="1:21" x14ac:dyDescent="0.25">
      <c r="A69" s="12" t="s">
        <v>70</v>
      </c>
      <c r="B69" s="24"/>
      <c r="C69" s="12" t="s">
        <v>71</v>
      </c>
      <c r="E69" s="25" t="s">
        <v>72</v>
      </c>
      <c r="F69" s="18" t="s">
        <v>73</v>
      </c>
      <c r="G69" s="4"/>
      <c r="L69" s="1"/>
      <c r="M69" s="1"/>
    </row>
    <row r="70" spans="1:21" x14ac:dyDescent="0.25">
      <c r="A70" s="12" t="s">
        <v>74</v>
      </c>
      <c r="B70" s="24"/>
      <c r="C70" s="12" t="s">
        <v>75</v>
      </c>
      <c r="E70" s="25" t="s">
        <v>76</v>
      </c>
      <c r="F70" s="18" t="s">
        <v>77</v>
      </c>
      <c r="G70" s="4"/>
      <c r="L70" s="1"/>
      <c r="M70" s="1"/>
    </row>
    <row r="71" spans="1:21" x14ac:dyDescent="0.25">
      <c r="A71" s="12" t="s">
        <v>78</v>
      </c>
      <c r="B71" s="24"/>
      <c r="C71" s="12" t="s">
        <v>79</v>
      </c>
      <c r="E71" s="25" t="s">
        <v>80</v>
      </c>
      <c r="F71" s="18" t="s">
        <v>81</v>
      </c>
      <c r="G71" s="4"/>
      <c r="L71" s="1"/>
      <c r="M71" s="1"/>
    </row>
    <row r="72" spans="1:21" x14ac:dyDescent="0.25">
      <c r="A72" s="26" t="s">
        <v>84</v>
      </c>
      <c r="B72" s="19" t="s">
        <v>85</v>
      </c>
      <c r="E72" s="26" t="s">
        <v>105</v>
      </c>
      <c r="F72" s="19" t="s">
        <v>106</v>
      </c>
      <c r="G72" s="4"/>
      <c r="L72" s="1"/>
      <c r="M72" s="1"/>
    </row>
    <row r="73" spans="1:21" x14ac:dyDescent="0.25">
      <c r="A73" s="14"/>
      <c r="B73" s="27"/>
      <c r="C73" s="12"/>
      <c r="E73" s="25"/>
      <c r="F73" s="20"/>
      <c r="G73" s="28"/>
      <c r="L73" s="1"/>
      <c r="M73" s="1"/>
    </row>
    <row r="74" spans="1:21" x14ac:dyDescent="0.25">
      <c r="E74" s="5"/>
    </row>
    <row r="75" spans="1:21" s="13" customFormat="1" x14ac:dyDescent="0.25">
      <c r="D75" s="3"/>
      <c r="E75" s="5"/>
      <c r="F75" s="5"/>
      <c r="G75" s="3"/>
      <c r="H75" s="4"/>
      <c r="I75" s="4"/>
      <c r="J75" s="3"/>
      <c r="K75" s="5"/>
      <c r="L75" s="3"/>
      <c r="M75" s="5"/>
      <c r="O75" s="36"/>
      <c r="P75" s="36"/>
      <c r="Q75" s="47"/>
      <c r="R75" s="47"/>
      <c r="S75" s="36"/>
      <c r="T75" s="36"/>
      <c r="U75" s="36"/>
    </row>
    <row r="76" spans="1:21" s="13" customFormat="1" x14ac:dyDescent="0.25">
      <c r="C76" s="111" t="s">
        <v>101</v>
      </c>
      <c r="D76" s="3"/>
      <c r="E76" s="5"/>
      <c r="F76" s="5"/>
      <c r="G76" s="3"/>
      <c r="H76" s="4"/>
      <c r="I76" s="4"/>
      <c r="J76" s="3"/>
      <c r="K76" s="5"/>
      <c r="L76" s="5"/>
      <c r="M76" s="3"/>
      <c r="O76" s="36"/>
      <c r="P76" s="36"/>
      <c r="Q76" s="47"/>
      <c r="R76" s="47"/>
      <c r="S76" s="36"/>
      <c r="T76" s="36"/>
      <c r="U76" s="36"/>
    </row>
    <row r="77" spans="1:21" s="13" customFormat="1" x14ac:dyDescent="0.25">
      <c r="A77" s="14"/>
      <c r="B77" s="15"/>
      <c r="C77" s="112" t="s">
        <v>102</v>
      </c>
      <c r="D77" s="3"/>
      <c r="E77" s="5"/>
      <c r="F77" s="29"/>
      <c r="G77" s="3"/>
      <c r="H77" s="4"/>
      <c r="I77" s="4"/>
      <c r="J77" s="3"/>
      <c r="K77" s="5"/>
      <c r="L77" s="5"/>
      <c r="M77" s="3"/>
      <c r="O77" s="36"/>
      <c r="P77" s="36"/>
      <c r="Q77" s="47"/>
      <c r="R77" s="47"/>
      <c r="S77" s="36"/>
      <c r="T77" s="36"/>
      <c r="U77" s="36"/>
    </row>
    <row r="78" spans="1:21" x14ac:dyDescent="0.25">
      <c r="A78" s="14"/>
      <c r="B78" s="15"/>
      <c r="C78" s="14"/>
    </row>
    <row r="79" spans="1:21" s="3" customFormat="1" x14ac:dyDescent="0.25">
      <c r="A79" s="14"/>
      <c r="B79" s="15"/>
      <c r="C79" s="14"/>
      <c r="H79" s="4"/>
      <c r="I79" s="4"/>
      <c r="K79" s="5"/>
      <c r="L79" s="5"/>
      <c r="M79" s="4"/>
      <c r="N79" s="1"/>
      <c r="O79" s="36"/>
      <c r="P79" s="36"/>
      <c r="Q79" s="47"/>
      <c r="R79" s="47"/>
      <c r="S79" s="36"/>
      <c r="T79" s="36"/>
      <c r="U79" s="36"/>
    </row>
  </sheetData>
  <autoFilter ref="A9:U72" xr:uid="{9F37A119-DB9C-49D8-A59E-8DDE083A190B}"/>
  <mergeCells count="13">
    <mergeCell ref="N8:O8"/>
    <mergeCell ref="Q8:R8"/>
    <mergeCell ref="T8:U8"/>
    <mergeCell ref="A5:O5"/>
    <mergeCell ref="A6:O6"/>
    <mergeCell ref="A8:A9"/>
    <mergeCell ref="B8:B9"/>
    <mergeCell ref="C8:C9"/>
    <mergeCell ref="D8:E8"/>
    <mergeCell ref="F8:G8"/>
    <mergeCell ref="H8:I8"/>
    <mergeCell ref="J8:K8"/>
    <mergeCell ref="L8:M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ДС_Баз</vt:lpstr>
      <vt:lpstr>ДС_Баз!Область_печати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2024-12-28T14:23:11Z</cp:lastPrinted>
  <dcterms:created xsi:type="dcterms:W3CDTF">2022-12-28T14:28:46Z</dcterms:created>
  <dcterms:modified xsi:type="dcterms:W3CDTF">2024-12-28T14:23:32Z</dcterms:modified>
</cp:coreProperties>
</file>